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D034F386-D1EB-4516-BF56-DD190AF43E85}" xr6:coauthVersionLast="47" xr6:coauthVersionMax="47" xr10:uidLastSave="{00000000-0000-0000-0000-000000000000}"/>
  <workbookProtection workbookAlgorithmName="SHA-512" workbookHashValue="zhxxG9vCNn9PcOrmaahbbgRt6lfFBIatOJUb3Zxy43k5rQoM0vRBSFCl5+Do/VWnKW8JONQYEhzTScZiDMKJPQ==" workbookSaltValue="fmGoaAL0l/6Q8TGS3Ra3Yg==" workbookSpinCount="100000" lockStructure="1"/>
  <bookViews>
    <workbookView xWindow="150" yWindow="60" windowWidth="22530" windowHeight="20820" tabRatio="912" firstSheet="3" activeTab="3" xr2:uid="{D327D7C1-748B-4C6B-A578-75488019F8F7}"/>
  </bookViews>
  <sheets>
    <sheet name="FINNED TUBE" sheetId="10" state="hidden" r:id="rId1"/>
    <sheet name="PLAIN TUBE" sheetId="11" state="hidden" r:id="rId2"/>
    <sheet name="SKYLINE" sheetId="1" state="hidden" r:id="rId3"/>
    <sheet name="SKYLINE PLINT" sheetId="12" r:id="rId4"/>
    <sheet name="L-LINE" sheetId="14" state="hidden" r:id="rId5"/>
    <sheet name="PROLINE" sheetId="13" state="hidden"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F79" i="15" s="1"/>
  <c r="G79" i="15" s="1"/>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<sst xmlns="http://schemas.openxmlformats.org/spreadsheetml/2006/main" count="517" uniqueCount="310">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</sst>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RIPPENROHR</v>
      </c>
    </row>
    <row r="4" spans="2:26" ht="30" customHeight="1" x14ac:dyDescent="0.25">
      <c r="B4" s="67" t="str">
        <f ca="1">OFFSET(SPROG!$B$21,0,SPROG!$B$2)</f>
        <v>Rechenmethode</v>
      </c>
      <c r="C4" s="34" t="s">
        <v>250</v>
      </c>
      <c r="D4" s="103">
        <f>((C6+D6)/2)-E6</f>
        <v>50</v>
      </c>
      <c r="E4" s="103">
        <f>TRUNC((C6-D6)/LN((C6-E6)/(D6-E6)),2)</f>
        <v>49.83</v>
      </c>
      <c r="F4" s="103" t="str">
        <f>LEFT($C$4,1)</f>
        <v>A</v>
      </c>
      <c r="G4" s="67"/>
    </row>
    <row r="5" spans="2:26" s="112" customFormat="1" ht="2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Konfiguration</v>
      </c>
      <c r="C8" s="69"/>
      <c r="D8" s="69" t="str">
        <f ca="1">OFFSET(SPROG!$B$37,0,SPROG!$B$2)</f>
        <v>Typ</v>
      </c>
      <c r="E8" s="69"/>
      <c r="F8" s="69" t="str">
        <f ca="1">OFFSET(SPROG!$B$32,0,SPROG!$B$2)</f>
        <v>Baulänge - mm</v>
      </c>
      <c r="G8" s="69" t="str">
        <f ca="1">OFFSET(SPROG!$B$31,0,SPROG!$B$2)&amp;G6&amp;" mm"</f>
        <v>Leistung bei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Länge: 400 mm. Max. Länge: 6000 mm. 
Bitte kontaktieren Sie MEINERTZ für Sondergrössen und Sonderausführungen.</v>
      </c>
      <c r="C18" s="90"/>
      <c r="G18" s="63"/>
      <c r="L18" s="152"/>
      <c r="M18" s="152"/>
    </row>
    <row r="19" spans="2:26" s="97" customFormat="1" ht="20.100000000000001" customHeight="1" x14ac:dyDescent="0.25">
      <c r="B19" s="97" t="str">
        <f ca="1">OFFSET(SPROG!$B$47,0,SPROG!$B$2)</f>
        <v>Nominal Leistung</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Umrechnungsfakt.</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Arithmetik</v>
      </c>
      <c r="C2" s="51">
        <v>100</v>
      </c>
      <c r="E2" s="51">
        <v>70</v>
      </c>
    </row>
    <row r="3" spans="1:5" x14ac:dyDescent="0.25">
      <c r="A3" t="str">
        <f ca="1">OFFSET(SPROG!$B$23,0,SPROG!$B$2)</f>
        <v>Logarithmisch</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3" sqref="B3"/>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3</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GLATTROHR</v>
      </c>
    </row>
    <row r="4" spans="2:26" ht="30" customHeight="1" x14ac:dyDescent="0.25">
      <c r="B4" s="67" t="str">
        <f ca="1">OFFSET(SPROG!$B$21,0,SPROG!$B$2)</f>
        <v>Rechenmethode</v>
      </c>
      <c r="C4" s="34" t="s">
        <v>250</v>
      </c>
      <c r="D4" s="103">
        <f>((C6+D6)/2)-E6</f>
        <v>50</v>
      </c>
      <c r="E4" s="103">
        <f>TRUNC((C6-D6)/LN((C6-E6)/(D6-E6)),2)</f>
        <v>49.83</v>
      </c>
      <c r="F4" s="103" t="str">
        <f>LEFT($C$4,1)</f>
        <v>A</v>
      </c>
      <c r="G4" s="67"/>
    </row>
    <row r="5" spans="2:26" s="112" customFormat="1" ht="2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Konfiguration</v>
      </c>
      <c r="C8" s="69"/>
      <c r="D8" s="69" t="str">
        <f ca="1">OFFSET(SPROG!$B$37,0,SPROG!$B$2)</f>
        <v>Typ</v>
      </c>
      <c r="E8" s="69"/>
      <c r="F8" s="69" t="str">
        <f ca="1">OFFSET(SPROG!$B$32,0,SPROG!$B$2)</f>
        <v>Baulänge - mm</v>
      </c>
      <c r="G8" s="69" t="str">
        <f ca="1">OFFSET(SPROG!$B$31,0,SPROG!$B$2)&amp;G6&amp;" mm"</f>
        <v>Leistung bei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Länge: 400 mm. Max. Länge: 6000 mm. 
Bitte kontaktieren Sie MEINERTZ für Sondergrössen und Sonderausführungen.</v>
      </c>
      <c r="C16" s="90"/>
      <c r="G16" s="63"/>
      <c r="M16" s="152"/>
      <c r="N16" s="152"/>
    </row>
    <row r="17" spans="2:26" s="97" customFormat="1" ht="20.100000000000001" customHeight="1" x14ac:dyDescent="0.25">
      <c r="B17" s="97" t="str">
        <f ca="1">OFFSET(SPROG!$B$47,0,SPROG!$B$2)</f>
        <v>Nominal Leistung</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Umrechnungsfakt.</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Rechenmethode</v>
      </c>
      <c r="C4" s="34" t="s">
        <v>250</v>
      </c>
      <c r="D4" s="103">
        <f>((C6+D6)/2)-E6</f>
        <v>50</v>
      </c>
      <c r="E4" s="103">
        <f>TRUNC((C6-D6)/LN((C6-E6)/(D6-E6)),2)</f>
        <v>49.83</v>
      </c>
      <c r="F4" s="103" t="str">
        <f>LEFT($C$4,1)</f>
        <v>A</v>
      </c>
    </row>
    <row r="5" spans="2:15" ht="20.100000000000001" customHeight="1" x14ac:dyDescent="0.25">
      <c r="B5" s="68"/>
      <c r="C5" s="69" t="str">
        <f ca="1">OFFSET(SPROG!$B$28,0,SPROG!$B$2)</f>
        <v>Vorlauf (C°)</v>
      </c>
      <c r="D5" s="69" t="str">
        <f ca="1">OFFSET(SPROG!$B$29,0,SPROG!$B$2)</f>
        <v>Rücklauf (C°)</v>
      </c>
      <c r="E5" s="69" t="str">
        <f ca="1">OFFSET(SPROG!$B$30,0,SPROG!$B$2)</f>
        <v>Zimmer (C°)</v>
      </c>
      <c r="F5" s="69" t="str">
        <f ca="1">OFFSET(SPROG!$B$33,0,SPROG!$B$2)</f>
        <v>Bauhöhe - mm</v>
      </c>
      <c r="G5" s="69" t="str">
        <f ca="1">OFFSET(SPROG!$B$32,0,SPROG!$B$2)</f>
        <v>Baulänge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Rechenmethode</v>
      </c>
      <c r="C4" s="34" t="s">
        <v>251</v>
      </c>
      <c r="D4" s="103">
        <f>((C6+D6)/2)-E6</f>
        <v>50</v>
      </c>
      <c r="E4" s="103">
        <f>TRUNC((C6-D6)/LN((C6-E6)/(D6-E6)),2)</f>
        <v>49.83</v>
      </c>
      <c r="F4" s="175" t="str">
        <f>LEFT($C$4,1)</f>
        <v>A</v>
      </c>
    </row>
    <row r="5" spans="2:15" ht="20.10000000000000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Rechenmethode</v>
      </c>
      <c r="C4" s="34" t="s">
        <v>251</v>
      </c>
      <c r="D4" s="103">
        <f>((C6+D6)/2)-E6</f>
        <v>50</v>
      </c>
      <c r="E4" s="103">
        <f>TRUNC((C6-D6)/LN((C6-E6)/(D6-E6)),2)</f>
        <v>49.83</v>
      </c>
      <c r="F4" s="177" t="str">
        <f>LEFT($C$4,1)</f>
        <v>A</v>
      </c>
    </row>
    <row r="5" spans="2:16" ht="20.10000000000000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Rechenmethode</v>
      </c>
      <c r="C4" s="34" t="s">
        <v>254</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Vorlauf (C°)</v>
      </c>
      <c r="D5" s="69" t="str">
        <f ca="1">OFFSET(SPROG!$B$29,0,SPROG!$B$2)</f>
        <v>Rücklauf (C°)</v>
      </c>
      <c r="E5" s="69" t="str">
        <f ca="1">OFFSET(SPROG!$B$30,0,SPROG!$B$2)</f>
        <v>Zimmer (C°)</v>
      </c>
      <c r="F5" s="69" t="str">
        <f ca="1">OFFSET(SPROG!$B$35,0,SPROG!$B$2)</f>
        <v>Stahlkassette / Grabentiefe</v>
      </c>
      <c r="G5" s="69" t="str">
        <f ca="1">OFFSET(SPROG!$B$32,0,SPROG!$B$2)</f>
        <v>Baulänge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Wasserführenden Rohr</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Konvektor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Stahlkassette / Graben</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Leistung</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Umrechnungsfakt.</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Für ProLine mit Stahlkassette wird empfohlen, eine Verstelltoleranz von min. 10mm gem die Grabentiefe.</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KONVEKTOR / RADIATOR</v>
      </c>
      <c r="C3" s="66"/>
    </row>
    <row r="4" spans="2:26" ht="30" customHeight="1" x14ac:dyDescent="0.25">
      <c r="B4" s="67" t="str">
        <f ca="1">OFFSET(SPROG!$B$21,0,SPROG!$B$2)</f>
        <v>Rechenmethode</v>
      </c>
      <c r="C4" s="176" t="s">
        <v>17</v>
      </c>
      <c r="D4" s="64">
        <f>((C6+D6)/2)-E6</f>
        <v>50</v>
      </c>
      <c r="E4" s="64"/>
      <c r="F4" s="64" t="str">
        <f>LEFT($C$4,1)</f>
        <v>A</v>
      </c>
    </row>
    <row r="5" spans="2:26" s="70" customFormat="1" ht="20.100000000000001" customHeight="1" x14ac:dyDescent="0.25">
      <c r="B5" s="68"/>
      <c r="C5" s="69" t="str">
        <f ca="1">OFFSET(SPROG!$B$28,0,SPROG!$B$2)</f>
        <v>Vorlauf (C°)</v>
      </c>
      <c r="D5" s="69" t="str">
        <f ca="1">OFFSET(SPROG!$B$29,0,SPROG!$B$2)</f>
        <v>Rücklauf (C°)</v>
      </c>
      <c r="E5" s="69" t="str">
        <f ca="1">OFFSET(SPROG!$B$30,0,SPROG!$B$2)</f>
        <v>Zimmer (C°)</v>
      </c>
      <c r="F5" s="69" t="str">
        <f ca="1">OFFSET(SPROG!$B$33,0,SPROG!$B$2)</f>
        <v>Bauhöhe - mm</v>
      </c>
      <c r="G5" s="69" t="str">
        <f ca="1">OFFSET(SPROG!$B$32,0,SPROG!$B$2)</f>
        <v>Baulänge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MIT OBERGITTER</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MIT OBERGITTER</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MIT FRONTPLATTE UND OBERGITTER</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MIT FRONTPLATTE UND OBERGITTER</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Wasserführenden Rohr</v>
      </c>
      <c r="E31" s="46"/>
      <c r="F31" s="46"/>
      <c r="G31" s="46"/>
    </row>
    <row r="32" spans="2:26" ht="21" customHeight="1" thickBot="1" x14ac:dyDescent="0.3">
      <c r="B32" s="94"/>
      <c r="C32" s="94"/>
      <c r="D32" s="48" t="str">
        <f ca="1">OFFSET(SPROG!$B$43,0,SPROG!$B$2)</f>
        <v>Frontplatte</v>
      </c>
      <c r="E32" s="47"/>
      <c r="F32" s="47"/>
      <c r="G32" s="47"/>
    </row>
    <row r="33" spans="2:26" ht="21" customHeight="1" thickBot="1" x14ac:dyDescent="0.3">
      <c r="B33" s="94"/>
      <c r="C33" s="94"/>
      <c r="D33" s="48" t="str">
        <f ca="1">OFFSET(SPROG!$B$44,0,SPROG!$B$2)</f>
        <v>Roste</v>
      </c>
      <c r="E33" s="47"/>
      <c r="F33" s="47"/>
      <c r="G33" s="47"/>
      <c r="H33" s="122"/>
    </row>
    <row r="34" spans="2:26" ht="21" customHeight="1" x14ac:dyDescent="0.25">
      <c r="B34" s="95"/>
      <c r="C34" s="95"/>
      <c r="D34" s="48" t="str">
        <f ca="1">OFFSET(SPROG!$B$46,0,SPROG!$B$2)</f>
        <v>Wand</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Länge: 400 mm. Max. Länge: 6000 mm. 
Bitte kontaktieren Sie MEINERTZ für Sondergrössen und Sonderausführungen.</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Leistung</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Umrechnungsfakt.</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2024-04-21T12:48:00Z</dcterms:modified>
</cp:coreProperties>
</file>