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m.MEINERTZ\Desktop\Ydelsesberegner\Final calculators\"/>
    </mc:Choice>
  </mc:AlternateContent>
  <xr:revisionPtr revIDLastSave="0" documentId="8_{5CFEFFDA-2297-4207-BABE-9DE178CCD0A4}" xr6:coauthVersionLast="47" xr6:coauthVersionMax="47" xr10:uidLastSave="{00000000-0000-0000-0000-000000000000}"/>
  <workbookProtection workbookAlgorithmName="SHA-512" workbookHashValue="mLVKCFHurzx5XUFwTXOb8a54To354jwfTwabS1cLDKo5TQbWR8V+B33dxpa4erStoJgjvydQZWTBt+fQn7A/vg==" workbookSaltValue="vSRW+rnrzAoHgBmnVobeeA==" workbookSpinCount="100000" lockStructure="1"/>
  <bookViews>
    <workbookView xWindow="90" yWindow="60" windowWidth="22530" windowHeight="20820" tabRatio="912" firstSheet="2" activeTab="2" xr2:uid="{D327D7C1-748B-4C6B-A578-75488019F8F7}"/>
  </bookViews>
  <sheets>
    <sheet name="RIBBERØR" sheetId="10" state="hidden" r:id="rId1"/>
    <sheet name="GLATRØR" sheetId="11" state="hidden" r:id="rId2"/>
    <sheet name="SKYLINE" sheetId="1" r:id="rId3"/>
    <sheet name="SKYLINE PLINT" sheetId="12" state="hidden" r:id="rId4"/>
    <sheet name="L-LINE" sheetId="14" state="hidden" r:id="rId5"/>
    <sheet name="PROLINE" sheetId="13" state="hidden" r:id="rId6"/>
    <sheet name="KONVEKTOR_RADIATOR" sheetId="5" state="hidden" r:id="rId7"/>
    <sheet name="Data ALL" sheetId="15" state="hidden" r:id="rId8"/>
    <sheet name="KONRAD_DATA" sheetId="6" state="hidden" r:id="rId9"/>
    <sheet name="Dropdown" sheetId="2" state="hidden" r:id="rId10"/>
    <sheet name="SPROG" sheetId="7" state="hidden" r:id="rId11"/>
    <sheet name="IKONER" sheetId="9" state="hidden" r:id="rId12"/>
  </sheets>
  <definedNames>
    <definedName name="_xlnm._FilterDatabase" localSheetId="9" hidden="1">Dropdown!$C$1:$C$6</definedName>
    <definedName name="_xlnm._FilterDatabase" localSheetId="8" hidden="1">KONRAD_DATA!$D$14:$P$15</definedName>
    <definedName name="CONVEC_LENGTH">#REF!</definedName>
    <definedName name="CONVEC_TEMP">#REF!</definedName>
    <definedName name="CONVEC_YDELSE">#REF!</definedName>
    <definedName name="Depth">Dropdown!$C$1:$C$6</definedName>
    <definedName name="GLAT_FREM">#REF!</definedName>
    <definedName name="GLAT_RETUR">#REF!</definedName>
    <definedName name="GLAT_STUE">#REF!</definedName>
    <definedName name="GLAT_YDELSE">#REF!</definedName>
    <definedName name="Højde">Dropdown!$E$1:$E$3</definedName>
    <definedName name="KONRAD_FREM">KONRAD_DATA!#REF!</definedName>
    <definedName name="KONRAD_HEIGHT" localSheetId="11">#REF!</definedName>
    <definedName name="KONRAD_HEIGHT" localSheetId="10">#REF!</definedName>
    <definedName name="KONRAD_HEIGHT">KONRAD_DATA!#REF!</definedName>
    <definedName name="KONRAD_RETUR">KONRAD_DATA!#REF!</definedName>
    <definedName name="KONRAD_STUE">KONRAD_DATA!#REF!</definedName>
    <definedName name="KONRAD_TYPE" localSheetId="11">#REF!</definedName>
    <definedName name="KONRAD_TYPE" localSheetId="10">#REF!</definedName>
    <definedName name="KONRAD_TYPE">KONRAD_DATA!$D$14:$R$15</definedName>
    <definedName name="KONRAD_YDELSER" localSheetId="11">#REF!</definedName>
    <definedName name="KONRAD_YDELSER" localSheetId="10">#REF!</definedName>
    <definedName name="KONRAD_YDELSER">KONRAD_DATA!$C$33:$R$47</definedName>
    <definedName name="LLINE_YDELSER">#REF!</definedName>
    <definedName name="_xlnm.Print_Area" localSheetId="6">KONVEKTOR_RADIATOR!$B$3:$G$39</definedName>
    <definedName name="PRO_HEIGHT">#REF!</definedName>
    <definedName name="PRO_HEIGHT_FACTOR">#REF!</definedName>
    <definedName name="PRO_YDELSER">#REF!</definedName>
    <definedName name="RIB_FREM">#REF!</definedName>
    <definedName name="RIB_RETUR">#REF!</definedName>
    <definedName name="RIB_STUE">#REF!</definedName>
    <definedName name="RIB_YDELSE">#REF!</definedName>
    <definedName name="SKY_YDELSER">#REF!</definedName>
    <definedName name="SPROG">SPROG!$C$7:$E$7</definedName>
    <definedName name="VER_FAKTOR">#REF!</definedName>
    <definedName name="VER_LENGTH">#REF!</definedName>
    <definedName name="WATTBTU">SPROG!$B$4:$B$5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3" l="1"/>
  <c r="F5" i="13"/>
  <c r="D45" i="15"/>
  <c r="D50" i="15"/>
  <c r="B4" i="12"/>
  <c r="B4" i="1"/>
  <c r="B4" i="11"/>
  <c r="B4" i="14"/>
  <c r="B4" i="13"/>
  <c r="B3" i="13"/>
  <c r="B27" i="5"/>
  <c r="B23" i="5"/>
  <c r="B20" i="5"/>
  <c r="B16" i="5"/>
  <c r="B13" i="5"/>
  <c r="B9" i="5"/>
  <c r="B4" i="5"/>
  <c r="B26" i="13"/>
  <c r="B27" i="13"/>
  <c r="B28" i="13"/>
  <c r="B29" i="13"/>
  <c r="B8" i="13"/>
  <c r="D15" i="5"/>
  <c r="F15" i="5" s="1"/>
  <c r="D14" i="5"/>
  <c r="F14" i="5" s="1"/>
  <c r="R33" i="6"/>
  <c r="Q33" i="6"/>
  <c r="R32" i="6"/>
  <c r="Q32" i="6"/>
  <c r="A35" i="6"/>
  <c r="A36" i="6" s="1"/>
  <c r="A37" i="6" s="1"/>
  <c r="A38" i="6" s="1"/>
  <c r="A39" i="6" s="1"/>
  <c r="A40" i="6" s="1"/>
  <c r="A41" i="6" s="1"/>
  <c r="A42" i="6" s="1"/>
  <c r="A43" i="6" s="1"/>
  <c r="A44" i="6" s="1"/>
  <c r="A45" i="6" s="1"/>
  <c r="A46" i="6" s="1"/>
  <c r="A47" i="6" s="1"/>
  <c r="O75" i="15"/>
  <c r="O76" i="15"/>
  <c r="O77" i="15"/>
  <c r="O78" i="15"/>
  <c r="O80" i="15"/>
  <c r="A26" i="15"/>
  <c r="A27" i="15"/>
  <c r="A28" i="15"/>
  <c r="A29" i="15"/>
  <c r="A30" i="15"/>
  <c r="A31" i="15"/>
  <c r="A32" i="15"/>
  <c r="A33" i="15"/>
  <c r="A34" i="15"/>
  <c r="A35" i="15"/>
  <c r="A36" i="15"/>
  <c r="A37" i="15"/>
  <c r="F5" i="5"/>
  <c r="F5" i="1"/>
  <c r="G5" i="1"/>
  <c r="F8" i="5"/>
  <c r="F8" i="13"/>
  <c r="F8" i="14"/>
  <c r="D23" i="14"/>
  <c r="F8" i="12"/>
  <c r="F8" i="1"/>
  <c r="F8" i="11"/>
  <c r="F8" i="10"/>
  <c r="D33" i="5"/>
  <c r="D32" i="5"/>
  <c r="D31" i="5"/>
  <c r="D34" i="5"/>
  <c r="D23" i="13"/>
  <c r="G8" i="13"/>
  <c r="E8" i="13"/>
  <c r="D8" i="13"/>
  <c r="E8" i="1"/>
  <c r="E8" i="5"/>
  <c r="E8" i="14"/>
  <c r="E8" i="12"/>
  <c r="G8" i="5"/>
  <c r="D8" i="5"/>
  <c r="B8" i="5"/>
  <c r="G8" i="14"/>
  <c r="D8" i="14"/>
  <c r="B8" i="14"/>
  <c r="G8" i="12"/>
  <c r="D8" i="12"/>
  <c r="B8" i="12"/>
  <c r="G8" i="1"/>
  <c r="D8" i="1"/>
  <c r="B8" i="1"/>
  <c r="G8" i="11"/>
  <c r="D8" i="11"/>
  <c r="B8" i="11"/>
  <c r="B38" i="5"/>
  <c r="B39" i="5"/>
  <c r="B37" i="5"/>
  <c r="B36" i="5"/>
  <c r="B28" i="14"/>
  <c r="B27" i="14"/>
  <c r="B26" i="14"/>
  <c r="B25" i="14"/>
  <c r="B28" i="12"/>
  <c r="B27" i="12"/>
  <c r="B26" i="12"/>
  <c r="B25" i="12"/>
  <c r="B28" i="1"/>
  <c r="B27" i="1"/>
  <c r="B26" i="1"/>
  <c r="B25" i="1"/>
  <c r="B19" i="11"/>
  <c r="B18" i="11"/>
  <c r="B17" i="11"/>
  <c r="B16" i="11"/>
  <c r="B3" i="10"/>
  <c r="B3" i="11"/>
  <c r="B3" i="1"/>
  <c r="B3" i="12"/>
  <c r="B3" i="14"/>
  <c r="B3" i="5"/>
  <c r="E5" i="13"/>
  <c r="G5" i="13"/>
  <c r="D5" i="13"/>
  <c r="C5" i="13"/>
  <c r="G5" i="5"/>
  <c r="E5" i="5"/>
  <c r="D5" i="5"/>
  <c r="C5" i="5"/>
  <c r="G5" i="14"/>
  <c r="E5" i="14"/>
  <c r="D5" i="14"/>
  <c r="C5" i="14"/>
  <c r="G5" i="12"/>
  <c r="E5" i="12"/>
  <c r="D5" i="12"/>
  <c r="C5" i="12"/>
  <c r="E5" i="1"/>
  <c r="D5" i="1"/>
  <c r="C5" i="1"/>
  <c r="G5" i="11"/>
  <c r="E5" i="11"/>
  <c r="D5" i="11"/>
  <c r="C5" i="11"/>
  <c r="F4" i="13"/>
  <c r="F4" i="5"/>
  <c r="B6" i="5" s="1"/>
  <c r="F4" i="14"/>
  <c r="D58" i="15" s="1"/>
  <c r="F4" i="12"/>
  <c r="B6" i="12" s="1"/>
  <c r="F4" i="1"/>
  <c r="D27" i="15" s="1"/>
  <c r="F4" i="11"/>
  <c r="B6" i="11" s="1"/>
  <c r="F4" i="10"/>
  <c r="B6" i="10" s="1"/>
  <c r="B18" i="10"/>
  <c r="A3" i="2"/>
  <c r="A2" i="2"/>
  <c r="G8" i="10"/>
  <c r="D8" i="10"/>
  <c r="B8" i="10"/>
  <c r="G5" i="10"/>
  <c r="E5" i="10"/>
  <c r="D5" i="10"/>
  <c r="C5" i="10"/>
  <c r="B4" i="10"/>
  <c r="B21" i="10"/>
  <c r="B20" i="10"/>
  <c r="B19" i="10"/>
  <c r="D41" i="15" l="1"/>
  <c r="D52" i="15"/>
  <c r="D51" i="15"/>
  <c r="D49" i="15"/>
  <c r="D48" i="15"/>
  <c r="D47" i="15"/>
  <c r="D46" i="15"/>
  <c r="D44" i="15"/>
  <c r="D43" i="15"/>
  <c r="D42" i="15"/>
  <c r="B6" i="14"/>
  <c r="D57" i="15"/>
  <c r="D68" i="15"/>
  <c r="D67" i="15"/>
  <c r="D66" i="15"/>
  <c r="D65" i="15"/>
  <c r="D64" i="15"/>
  <c r="D63" i="15"/>
  <c r="D62" i="15"/>
  <c r="D61" i="15"/>
  <c r="D60" i="15"/>
  <c r="D59" i="15"/>
  <c r="D32" i="15"/>
  <c r="D29" i="15"/>
  <c r="B6" i="1"/>
  <c r="D26" i="15"/>
  <c r="D37" i="15"/>
  <c r="D36" i="15"/>
  <c r="D35" i="15"/>
  <c r="D34" i="15"/>
  <c r="D33" i="15"/>
  <c r="D31" i="15"/>
  <c r="D30" i="15"/>
  <c r="D28" i="15"/>
  <c r="F19" i="15"/>
  <c r="F16" i="15"/>
  <c r="F21" i="15"/>
  <c r="F20" i="15"/>
  <c r="F18" i="15"/>
  <c r="F17" i="15"/>
  <c r="E4" i="15"/>
  <c r="E11" i="15"/>
  <c r="E10" i="15"/>
  <c r="E9" i="15"/>
  <c r="E8" i="15"/>
  <c r="E7" i="15"/>
  <c r="E6" i="15"/>
  <c r="E5" i="15"/>
  <c r="D20" i="1"/>
  <c r="D19" i="1"/>
  <c r="D18" i="1"/>
  <c r="D17" i="1"/>
  <c r="D16" i="1"/>
  <c r="D15" i="1"/>
  <c r="D14" i="1"/>
  <c r="D13" i="1"/>
  <c r="D12" i="1"/>
  <c r="D10" i="1"/>
  <c r="D11" i="1"/>
  <c r="D9" i="1"/>
  <c r="E10" i="14"/>
  <c r="E11" i="14" s="1"/>
  <c r="E12" i="14" s="1"/>
  <c r="E13" i="14" s="1"/>
  <c r="E14" i="14" s="1"/>
  <c r="E15" i="14" s="1"/>
  <c r="E16" i="14" s="1"/>
  <c r="E17" i="14" s="1"/>
  <c r="E18" i="14" s="1"/>
  <c r="E19" i="14" s="1"/>
  <c r="E20" i="14" s="1"/>
  <c r="D22" i="14"/>
  <c r="F20" i="14"/>
  <c r="F19" i="14"/>
  <c r="F18" i="14"/>
  <c r="F17" i="14"/>
  <c r="F16" i="14"/>
  <c r="F15" i="14"/>
  <c r="F14" i="14"/>
  <c r="F13" i="14"/>
  <c r="F12" i="14"/>
  <c r="F11" i="14"/>
  <c r="F10" i="14"/>
  <c r="F9" i="14"/>
  <c r="E4" i="14"/>
  <c r="D4" i="14"/>
  <c r="E66" i="15" l="1"/>
  <c r="G18" i="14" s="1"/>
  <c r="E67" i="15"/>
  <c r="G19" i="14" s="1"/>
  <c r="E68" i="15"/>
  <c r="G20" i="14" s="1"/>
  <c r="E57" i="15"/>
  <c r="G9" i="14" s="1"/>
  <c r="E58" i="15"/>
  <c r="G10" i="14" s="1"/>
  <c r="E59" i="15"/>
  <c r="G11" i="14" s="1"/>
  <c r="E60" i="15"/>
  <c r="G12" i="14" s="1"/>
  <c r="E61" i="15"/>
  <c r="G13" i="14" s="1"/>
  <c r="E62" i="15"/>
  <c r="G14" i="14" s="1"/>
  <c r="E63" i="15"/>
  <c r="G15" i="14" s="1"/>
  <c r="E64" i="15"/>
  <c r="G16" i="14" s="1"/>
  <c r="E65" i="15"/>
  <c r="G17" i="14" s="1"/>
  <c r="D22" i="13" l="1"/>
  <c r="F20" i="13"/>
  <c r="F19" i="13"/>
  <c r="F18" i="13"/>
  <c r="F17" i="13"/>
  <c r="F16" i="13"/>
  <c r="F15" i="13"/>
  <c r="F14" i="13"/>
  <c r="F13" i="13"/>
  <c r="F12" i="13"/>
  <c r="F11" i="13"/>
  <c r="F10" i="13"/>
  <c r="E10" i="13"/>
  <c r="E11" i="13" s="1"/>
  <c r="E12" i="13" s="1"/>
  <c r="E13" i="13" s="1"/>
  <c r="E14" i="13" s="1"/>
  <c r="E15" i="13" s="1"/>
  <c r="E16" i="13" s="1"/>
  <c r="E17" i="13" s="1"/>
  <c r="E18" i="13" s="1"/>
  <c r="E19" i="13" s="1"/>
  <c r="E20" i="13" s="1"/>
  <c r="F9" i="13"/>
  <c r="E4" i="13"/>
  <c r="D4" i="13"/>
  <c r="D23" i="12"/>
  <c r="D22" i="12"/>
  <c r="F20" i="12"/>
  <c r="F19" i="12"/>
  <c r="F18" i="12"/>
  <c r="F17" i="12"/>
  <c r="F16" i="12"/>
  <c r="F15" i="12"/>
  <c r="F14" i="12"/>
  <c r="F13" i="12"/>
  <c r="F12" i="12"/>
  <c r="F11" i="12"/>
  <c r="F10" i="12"/>
  <c r="E10" i="12"/>
  <c r="E11" i="12" s="1"/>
  <c r="E12" i="12" s="1"/>
  <c r="E13" i="12" s="1"/>
  <c r="E14" i="12" s="1"/>
  <c r="E15" i="12" s="1"/>
  <c r="E16" i="12" s="1"/>
  <c r="E17" i="12" s="1"/>
  <c r="E18" i="12" s="1"/>
  <c r="E19" i="12" s="1"/>
  <c r="E20" i="12" s="1"/>
  <c r="F9" i="12"/>
  <c r="E4" i="12"/>
  <c r="D4" i="12"/>
  <c r="F10" i="11"/>
  <c r="F11" i="11"/>
  <c r="F12" i="11"/>
  <c r="F14" i="11"/>
  <c r="F13" i="11"/>
  <c r="F9" i="11"/>
  <c r="E4" i="11"/>
  <c r="D4" i="11"/>
  <c r="F10" i="10"/>
  <c r="F11" i="10"/>
  <c r="F12" i="10"/>
  <c r="F13" i="10"/>
  <c r="F14" i="10"/>
  <c r="F15" i="10"/>
  <c r="F16" i="10"/>
  <c r="F9" i="10"/>
  <c r="D4" i="10"/>
  <c r="E4" i="10"/>
  <c r="D75" i="15" l="1"/>
  <c r="D76" i="15"/>
  <c r="F76" i="15" s="1"/>
  <c r="G76" i="15" s="1"/>
  <c r="G11" i="13" s="1"/>
  <c r="D77" i="15"/>
  <c r="D78" i="15"/>
  <c r="F78" i="15" s="1"/>
  <c r="G78" i="15" s="1"/>
  <c r="G13" i="13" s="1"/>
  <c r="B6" i="13"/>
  <c r="D79" i="15"/>
  <c r="D80" i="15"/>
  <c r="I80" i="15" s="1"/>
  <c r="F80" i="15" s="1"/>
  <c r="G80" i="15" s="1"/>
  <c r="G15" i="13" s="1"/>
  <c r="D81" i="15"/>
  <c r="F81" i="15" s="1"/>
  <c r="G81" i="15" s="1"/>
  <c r="D82" i="15"/>
  <c r="I82" i="15" s="1"/>
  <c r="F82" i="15" s="1"/>
  <c r="G82" i="15" s="1"/>
  <c r="G17" i="13" s="1"/>
  <c r="D83" i="15"/>
  <c r="F83" i="15" s="1"/>
  <c r="G83" i="15" s="1"/>
  <c r="D84" i="15"/>
  <c r="I84" i="15" s="1"/>
  <c r="F84" i="15" s="1"/>
  <c r="G84" i="15" s="1"/>
  <c r="D85" i="15"/>
  <c r="F85" i="15" s="1"/>
  <c r="G85" i="15" s="1"/>
  <c r="D74" i="15"/>
  <c r="F74" i="15" s="1"/>
  <c r="G74" i="15" s="1"/>
  <c r="G16" i="15"/>
  <c r="I16" i="15" s="1"/>
  <c r="B16" i="15" s="1"/>
  <c r="G17" i="15"/>
  <c r="I17" i="15" s="1"/>
  <c r="B17" i="15" s="1"/>
  <c r="G18" i="15"/>
  <c r="I18" i="15" s="1"/>
  <c r="B18" i="15" s="1"/>
  <c r="G19" i="15"/>
  <c r="I19" i="15" s="1"/>
  <c r="B19" i="15" s="1"/>
  <c r="G20" i="15"/>
  <c r="I20" i="15" s="1"/>
  <c r="B20" i="15" s="1"/>
  <c r="G21" i="15"/>
  <c r="I21" i="15" s="1"/>
  <c r="B21" i="15" s="1"/>
  <c r="F10" i="15"/>
  <c r="H10" i="15" s="1"/>
  <c r="G15" i="10" s="1"/>
  <c r="F7" i="15"/>
  <c r="H7" i="15" s="1"/>
  <c r="G12" i="10" s="1"/>
  <c r="F6" i="15"/>
  <c r="H6" i="15" s="1"/>
  <c r="G11" i="10" s="1"/>
  <c r="F5" i="15"/>
  <c r="H5" i="15" s="1"/>
  <c r="G10" i="10" s="1"/>
  <c r="F9" i="15"/>
  <c r="H9" i="15" s="1"/>
  <c r="G14" i="10" s="1"/>
  <c r="F8" i="15"/>
  <c r="H8" i="15" s="1"/>
  <c r="G13" i="10" s="1"/>
  <c r="F11" i="15"/>
  <c r="H11" i="15" s="1"/>
  <c r="G16" i="10" s="1"/>
  <c r="F4" i="15"/>
  <c r="H4" i="15" s="1"/>
  <c r="G9" i="10" s="1"/>
  <c r="E41" i="15"/>
  <c r="G9" i="12" s="1"/>
  <c r="E47" i="15"/>
  <c r="G15" i="12" s="1"/>
  <c r="E48" i="15"/>
  <c r="G16" i="12" s="1"/>
  <c r="E49" i="15"/>
  <c r="G17" i="12" s="1"/>
  <c r="E43" i="15"/>
  <c r="G11" i="12" s="1"/>
  <c r="E46" i="15"/>
  <c r="G14" i="12" s="1"/>
  <c r="E50" i="15"/>
  <c r="E44" i="15"/>
  <c r="G12" i="12" s="1"/>
  <c r="E51" i="15"/>
  <c r="G19" i="12" s="1"/>
  <c r="E45" i="15"/>
  <c r="G13" i="12" s="1"/>
  <c r="E52" i="15"/>
  <c r="G20" i="12" s="1"/>
  <c r="E42" i="15"/>
  <c r="G10" i="12" s="1"/>
  <c r="I75" i="15"/>
  <c r="F75" i="15" s="1"/>
  <c r="G75" i="15" s="1"/>
  <c r="F79" i="15"/>
  <c r="G79" i="15" s="1"/>
  <c r="I77" i="15"/>
  <c r="F77" i="15" s="1"/>
  <c r="G77" i="15" s="1"/>
  <c r="G12" i="13" s="1"/>
  <c r="G18" i="12"/>
  <c r="D23" i="1"/>
  <c r="D22" i="1"/>
  <c r="F10" i="1"/>
  <c r="F11" i="1"/>
  <c r="F12" i="1"/>
  <c r="F13" i="1"/>
  <c r="F14" i="1"/>
  <c r="F15" i="1"/>
  <c r="F16" i="1"/>
  <c r="F17" i="1"/>
  <c r="F18" i="1"/>
  <c r="F19" i="1"/>
  <c r="F20" i="1"/>
  <c r="F9" i="1"/>
  <c r="E10" i="1"/>
  <c r="E11" i="1" s="1"/>
  <c r="E12" i="1" s="1"/>
  <c r="E13" i="1" s="1"/>
  <c r="E14" i="1" s="1"/>
  <c r="E15" i="1" s="1"/>
  <c r="E16" i="1" s="1"/>
  <c r="E17" i="1" s="1"/>
  <c r="E18" i="1" s="1"/>
  <c r="E19" i="1" s="1"/>
  <c r="E20" i="1" s="1"/>
  <c r="D4" i="5"/>
  <c r="D4" i="1"/>
  <c r="G5" i="6"/>
  <c r="G4" i="6"/>
  <c r="G3" i="6"/>
  <c r="D11" i="5"/>
  <c r="F11" i="5" s="1"/>
  <c r="D12" i="5"/>
  <c r="F12" i="5" s="1"/>
  <c r="D17" i="5"/>
  <c r="F17" i="5" s="1"/>
  <c r="D18" i="5"/>
  <c r="F18" i="5" s="1"/>
  <c r="D19" i="5"/>
  <c r="F19" i="5" s="1"/>
  <c r="D21" i="5"/>
  <c r="F21" i="5" s="1"/>
  <c r="D22" i="5"/>
  <c r="F22" i="5" s="1"/>
  <c r="D24" i="5"/>
  <c r="F24" i="5" s="1"/>
  <c r="D25" i="5"/>
  <c r="F25" i="5" s="1"/>
  <c r="D26" i="5"/>
  <c r="F26" i="5" s="1"/>
  <c r="D28" i="5"/>
  <c r="F28" i="5" s="1"/>
  <c r="D29" i="5"/>
  <c r="F29" i="5" s="1"/>
  <c r="D10" i="5"/>
  <c r="F10" i="5" s="1"/>
  <c r="P33" i="6"/>
  <c r="O33" i="6"/>
  <c r="P32" i="6"/>
  <c r="O32" i="6"/>
  <c r="E33" i="15" l="1"/>
  <c r="E29" i="15"/>
  <c r="E37" i="15"/>
  <c r="E26" i="15"/>
  <c r="E34" i="15"/>
  <c r="E27" i="15"/>
  <c r="E35" i="15"/>
  <c r="E30" i="15"/>
  <c r="E36" i="15"/>
  <c r="E31" i="15"/>
  <c r="E28" i="15"/>
  <c r="E32" i="15"/>
  <c r="G9" i="11"/>
  <c r="G10" i="11"/>
  <c r="G11" i="11"/>
  <c r="G12" i="11"/>
  <c r="G14" i="11"/>
  <c r="G13" i="11"/>
  <c r="G10" i="13"/>
  <c r="G9" i="13"/>
  <c r="G16" i="13"/>
  <c r="G20" i="13"/>
  <c r="G18" i="13"/>
  <c r="G14" i="13"/>
  <c r="G19" i="13"/>
  <c r="D7" i="6"/>
  <c r="I47" i="6" s="1"/>
  <c r="D6" i="6"/>
  <c r="C17" i="6"/>
  <c r="C35" i="6" s="1"/>
  <c r="C31" i="6"/>
  <c r="D32" i="6"/>
  <c r="G32" i="6"/>
  <c r="L32" i="6"/>
  <c r="M32" i="6"/>
  <c r="N32" i="6"/>
  <c r="J32" i="6"/>
  <c r="E32" i="6"/>
  <c r="H32" i="6"/>
  <c r="K32" i="6"/>
  <c r="F32" i="6"/>
  <c r="I32" i="6"/>
  <c r="C33" i="6"/>
  <c r="D33" i="6"/>
  <c r="G33" i="6"/>
  <c r="L33" i="6"/>
  <c r="M33" i="6"/>
  <c r="N33" i="6"/>
  <c r="J33" i="6"/>
  <c r="E33" i="6"/>
  <c r="H33" i="6"/>
  <c r="K33" i="6"/>
  <c r="F33" i="6"/>
  <c r="I33" i="6"/>
  <c r="C34" i="6"/>
  <c r="E4" i="1"/>
  <c r="K35" i="6" l="1"/>
  <c r="F40" i="6"/>
  <c r="I45" i="6"/>
  <c r="N45" i="6" s="1"/>
  <c r="J37" i="6"/>
  <c r="E42" i="6"/>
  <c r="H47" i="6"/>
  <c r="M47" i="6" s="1"/>
  <c r="K41" i="6"/>
  <c r="H37" i="6"/>
  <c r="M37" i="6" s="1"/>
  <c r="H34" i="6"/>
  <c r="M34" i="6" s="1"/>
  <c r="K36" i="6"/>
  <c r="E43" i="6"/>
  <c r="I36" i="6"/>
  <c r="N36" i="6" s="1"/>
  <c r="F47" i="6"/>
  <c r="J44" i="6"/>
  <c r="J40" i="6"/>
  <c r="I43" i="6"/>
  <c r="N43" i="6" s="1"/>
  <c r="I38" i="6"/>
  <c r="N38" i="6" s="1"/>
  <c r="J46" i="6"/>
  <c r="E46" i="6"/>
  <c r="F39" i="6"/>
  <c r="E36" i="6"/>
  <c r="J42" i="6"/>
  <c r="F35" i="6"/>
  <c r="I40" i="6"/>
  <c r="N40" i="6" s="1"/>
  <c r="K46" i="6"/>
  <c r="E37" i="6"/>
  <c r="H42" i="6"/>
  <c r="M42" i="6" s="1"/>
  <c r="E34" i="6"/>
  <c r="I35" i="6"/>
  <c r="N35" i="6" s="1"/>
  <c r="F46" i="6"/>
  <c r="J43" i="6"/>
  <c r="F41" i="6"/>
  <c r="I46" i="6"/>
  <c r="N46" i="6" s="1"/>
  <c r="J38" i="6"/>
  <c r="J34" i="6"/>
  <c r="K42" i="6"/>
  <c r="H38" i="6"/>
  <c r="M38" i="6" s="1"/>
  <c r="K34" i="6"/>
  <c r="E40" i="6"/>
  <c r="K44" i="6"/>
  <c r="H35" i="6"/>
  <c r="M35" i="6" s="1"/>
  <c r="J36" i="6"/>
  <c r="K40" i="6"/>
  <c r="F36" i="6"/>
  <c r="I41" i="6"/>
  <c r="N41" i="6" s="1"/>
  <c r="K47" i="6"/>
  <c r="E38" i="6"/>
  <c r="H43" i="6"/>
  <c r="M43" i="6" s="1"/>
  <c r="K37" i="6"/>
  <c r="F42" i="6"/>
  <c r="N47" i="6"/>
  <c r="J39" i="6"/>
  <c r="E44" i="6"/>
  <c r="F37" i="6"/>
  <c r="I42" i="6"/>
  <c r="N42" i="6" s="1"/>
  <c r="E39" i="6"/>
  <c r="H44" i="6"/>
  <c r="M44" i="6" s="1"/>
  <c r="K43" i="6"/>
  <c r="I34" i="6"/>
  <c r="N34" i="6" s="1"/>
  <c r="H39" i="6"/>
  <c r="M39" i="6" s="1"/>
  <c r="J45" i="6"/>
  <c r="F43" i="6"/>
  <c r="E45" i="6"/>
  <c r="F38" i="6"/>
  <c r="H45" i="6"/>
  <c r="M45" i="6" s="1"/>
  <c r="E35" i="6"/>
  <c r="J41" i="6"/>
  <c r="H46" i="6"/>
  <c r="M46" i="6" s="1"/>
  <c r="I39" i="6"/>
  <c r="N39" i="6" s="1"/>
  <c r="F34" i="6"/>
  <c r="J47" i="6"/>
  <c r="E47" i="6"/>
  <c r="I37" i="6"/>
  <c r="N37" i="6" s="1"/>
  <c r="J35" i="6"/>
  <c r="H40" i="6"/>
  <c r="M40" i="6" s="1"/>
  <c r="F44" i="6"/>
  <c r="I44" i="6"/>
  <c r="N44" i="6" s="1"/>
  <c r="H41" i="6"/>
  <c r="M41" i="6" s="1"/>
  <c r="F45" i="6"/>
  <c r="K38" i="6"/>
  <c r="K39" i="6"/>
  <c r="E41" i="6"/>
  <c r="K45" i="6"/>
  <c r="H36" i="6"/>
  <c r="M36" i="6" s="1"/>
  <c r="C18" i="6"/>
  <c r="C19" i="6" s="1"/>
  <c r="D36" i="6"/>
  <c r="D47" i="6"/>
  <c r="D43" i="6"/>
  <c r="D35" i="6"/>
  <c r="G46" i="6"/>
  <c r="L46" i="6" s="1"/>
  <c r="G38" i="6"/>
  <c r="L38" i="6" s="1"/>
  <c r="G45" i="6"/>
  <c r="L45" i="6" s="1"/>
  <c r="D45" i="6"/>
  <c r="D41" i="6"/>
  <c r="D34" i="6"/>
  <c r="G41" i="6"/>
  <c r="L41" i="6" s="1"/>
  <c r="D38" i="6"/>
  <c r="G34" i="6"/>
  <c r="L34" i="6" s="1"/>
  <c r="G44" i="6"/>
  <c r="L44" i="6" s="1"/>
  <c r="D44" i="6"/>
  <c r="G37" i="6"/>
  <c r="L37" i="6" s="1"/>
  <c r="G40" i="6"/>
  <c r="L40" i="6" s="1"/>
  <c r="D37" i="6"/>
  <c r="G47" i="6"/>
  <c r="L47" i="6" s="1"/>
  <c r="G43" i="6"/>
  <c r="L43" i="6" s="1"/>
  <c r="D40" i="6"/>
  <c r="G36" i="6"/>
  <c r="L36" i="6" s="1"/>
  <c r="G39" i="6"/>
  <c r="L39" i="6" s="1"/>
  <c r="D46" i="6"/>
  <c r="G42" i="6"/>
  <c r="L42" i="6" s="1"/>
  <c r="D39" i="6"/>
  <c r="D42" i="6"/>
  <c r="G35" i="6"/>
  <c r="L35" i="6" s="1"/>
  <c r="G19" i="1"/>
  <c r="G17" i="1"/>
  <c r="G20" i="1"/>
  <c r="G18" i="1"/>
  <c r="G16" i="1"/>
  <c r="G11" i="1"/>
  <c r="Q44" i="6" l="1"/>
  <c r="R47" i="6"/>
  <c r="Q40" i="6"/>
  <c r="Q36" i="6"/>
  <c r="R45" i="6"/>
  <c r="R39" i="6"/>
  <c r="R37" i="6"/>
  <c r="R35" i="6"/>
  <c r="R38" i="6"/>
  <c r="R43" i="6"/>
  <c r="R46" i="6"/>
  <c r="R40" i="6"/>
  <c r="R44" i="6"/>
  <c r="R41" i="6"/>
  <c r="Q35" i="6"/>
  <c r="R34" i="6"/>
  <c r="R36" i="6"/>
  <c r="R42" i="6"/>
  <c r="Q45" i="6"/>
  <c r="Q43" i="6"/>
  <c r="Q47" i="6"/>
  <c r="Q42" i="6"/>
  <c r="Q37" i="6"/>
  <c r="Q41" i="6"/>
  <c r="Q39" i="6"/>
  <c r="Q38" i="6"/>
  <c r="Q46" i="6"/>
  <c r="Q34" i="6"/>
  <c r="P47" i="6"/>
  <c r="P40" i="6"/>
  <c r="P43" i="6"/>
  <c r="P36" i="6"/>
  <c r="P44" i="6"/>
  <c r="P46" i="6"/>
  <c r="P41" i="6"/>
  <c r="P42" i="6"/>
  <c r="P38" i="6"/>
  <c r="P45" i="6"/>
  <c r="P39" i="6"/>
  <c r="P37" i="6"/>
  <c r="P35" i="6"/>
  <c r="P34" i="6"/>
  <c r="O40" i="6"/>
  <c r="O44" i="6"/>
  <c r="O35" i="6"/>
  <c r="O36" i="6"/>
  <c r="O47" i="6"/>
  <c r="O45" i="6"/>
  <c r="O42" i="6"/>
  <c r="O43" i="6"/>
  <c r="O39" i="6"/>
  <c r="O38" i="6"/>
  <c r="O46" i="6"/>
  <c r="O37" i="6"/>
  <c r="O41" i="6"/>
  <c r="O34" i="6"/>
  <c r="C20" i="6"/>
  <c r="C21" i="6" s="1"/>
  <c r="C37" i="6"/>
  <c r="C36" i="6"/>
  <c r="G9" i="1"/>
  <c r="C38" i="6" l="1"/>
  <c r="C22" i="6"/>
  <c r="C39" i="6"/>
  <c r="G10" i="1"/>
  <c r="G12" i="1"/>
  <c r="G13" i="1"/>
  <c r="G14" i="1"/>
  <c r="G15" i="1"/>
  <c r="C40" i="6" l="1"/>
  <c r="C23" i="6"/>
  <c r="C24" i="6" l="1"/>
  <c r="C41" i="6"/>
  <c r="C25" i="6" l="1"/>
  <c r="C42" i="6"/>
  <c r="C43" i="6" l="1"/>
  <c r="C26" i="6"/>
  <c r="C44" i="6" l="1"/>
  <c r="C27" i="6"/>
  <c r="C28" i="6" l="1"/>
  <c r="C45" i="6"/>
  <c r="C46" i="6" l="1"/>
  <c r="C29" i="6"/>
  <c r="C47" i="6" l="1"/>
  <c r="G14" i="5" l="1"/>
  <c r="G15" i="5"/>
  <c r="G12" i="5"/>
  <c r="G29" i="5"/>
  <c r="G17" i="5"/>
  <c r="G18" i="5"/>
  <c r="G10" i="5"/>
  <c r="G11" i="5"/>
  <c r="G21" i="5"/>
  <c r="G22" i="5"/>
  <c r="G28" i="5"/>
  <c r="G19" i="5"/>
  <c r="G25" i="5"/>
  <c r="G26" i="5"/>
  <c r="G24" i="5"/>
</calcChain>
</file>

<file path=xl/sharedStrings.xml><?xml version="1.0" encoding="utf-8"?>
<sst xmlns="http://schemas.openxmlformats.org/spreadsheetml/2006/main" count="517" uniqueCount="310">
  <si>
    <t>Km</t>
  </si>
  <si>
    <t>n</t>
  </si>
  <si>
    <t>DeltaT</t>
  </si>
  <si>
    <t>Rapport formel</t>
  </si>
  <si>
    <t>LKK 33-73-08</t>
  </si>
  <si>
    <t>LKK 33-83-10</t>
  </si>
  <si>
    <t>LKK 42-92-10</t>
  </si>
  <si>
    <t>LKK 48-98-10</t>
  </si>
  <si>
    <t>LKK 60-110-10</t>
  </si>
  <si>
    <t>LKK 60-123-12</t>
  </si>
  <si>
    <t>LKK 76-139-12</t>
  </si>
  <si>
    <t>LKK 101-164-12</t>
  </si>
  <si>
    <t>Return (C°)</t>
  </si>
  <si>
    <t>Flow (C°)</t>
  </si>
  <si>
    <t>Length</t>
  </si>
  <si>
    <t>Beregningsmetode</t>
  </si>
  <si>
    <t>Logaritmisk</t>
  </si>
  <si>
    <t>Aritmetisk</t>
  </si>
  <si>
    <t>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t>
  </si>
  <si>
    <t>Nominel ydelse</t>
  </si>
  <si>
    <t>∆t 50 K (75/65/20)</t>
  </si>
  <si>
    <t>Omregningsfaktor</t>
  </si>
  <si>
    <t>Watt</t>
  </si>
  <si>
    <t>Index</t>
  </si>
  <si>
    <t>Height</t>
  </si>
  <si>
    <t>W/M @ 75/65/20</t>
  </si>
  <si>
    <t>Radiators + Convectors</t>
  </si>
  <si>
    <t>Watt/BTU factor</t>
  </si>
  <si>
    <t>K=</t>
  </si>
  <si>
    <t>Max Length - Max TF</t>
  </si>
  <si>
    <t>Max Length TF</t>
  </si>
  <si>
    <t>Max Length</t>
  </si>
  <si>
    <t>Min Length</t>
  </si>
  <si>
    <t>KONVEKTOR / RADIATOR - DATA</t>
  </si>
  <si>
    <t>Min. Baulänge: 1000 mm. Max. Baulänge: 3400 mm. 
Bitte kontaktieren Sie MEINERTZ für Sondergrössen und Sonderausführungen.</t>
  </si>
  <si>
    <t>Min length: 1000 mm. Max. length 3400 mm. 
Please contact MEINERTZ for special sizes and special options.</t>
  </si>
  <si>
    <t>Min. længde: 1000 mm. Maks. længde: 3400 mm. 
Kontakt venligst MEINERTZ for specialstørrelser og specialløsninger.</t>
  </si>
  <si>
    <t>Bemærkning 2</t>
  </si>
  <si>
    <t>Bitte beachten Sie, Länge ist pro Einheit. Mehrere Einheiten können in Serie montiert werden.</t>
  </si>
  <si>
    <t>Please note, length is per unit. Several units can be mounted in series.</t>
  </si>
  <si>
    <t>Bemærk venligst, længde er pr. enhed. Flere enheder kan monteres i serie.</t>
  </si>
  <si>
    <t>Bemærkning 1</t>
  </si>
  <si>
    <t>Zu hohe Watt/BTU</t>
  </si>
  <si>
    <t>Too large Watt/BTU</t>
  </si>
  <si>
    <t>For stor Watt/BTU</t>
  </si>
  <si>
    <t>Check Watt</t>
  </si>
  <si>
    <t>CONVEC FLOORLINE</t>
  </si>
  <si>
    <t>Overskrift</t>
  </si>
  <si>
    <t>Convec Floor-Line</t>
  </si>
  <si>
    <t>Min. Bauhöhe: 400 mm. Max. Bauhöhe: 3200 mm. 
Bitte kontaktieren Sie MEINERTZ für Sondergrössen und Sonderausführungen.</t>
  </si>
  <si>
    <t>Min height: 400 mm. Max. height 3200 mm. 
Please contact MEINERTZ for special sizes and special options.</t>
  </si>
  <si>
    <t>Min. højde: 400 mm. Maks. højde: 3200 mm. 
Kontakt venligst MEINERTZ for specialstørrelser og specialløsninger.</t>
  </si>
  <si>
    <t>Bemærkning</t>
  </si>
  <si>
    <t>VERTIKAL RADIATOR</t>
  </si>
  <si>
    <t>VERTICAL RADIATOR</t>
  </si>
  <si>
    <t>Vertikal</t>
  </si>
  <si>
    <t>Sky-Line &amp; Plint: min. Baulänge 400 mm, max. Baulänge: 6000 mm.
L-Line: min. Baulänge 400 mm, max. Baulänge 3000 mm.
Bitte kontaktieren Sie MEINERTZ für Sondergrössen und Sonderausführungen.</t>
  </si>
  <si>
    <t>Sky-Line &amp; Plint: min length 400 mm, max. length 6000 mm.
L-Line: min length 400 mm, max. length 3000 mm.
Please contact MEINERTZ for special sizes and special options.</t>
  </si>
  <si>
    <t>Sky-Line &amp; Plint: min. længde 400 mm, maks. længde 6000 mm. 
L-Line: min. længde 400 mm, maks. længde 3000 mm. 
Kontakt venligst MEINERTZ for specialstørrelser og specialløsninger.</t>
  </si>
  <si>
    <t>Bitte beachten Sie, dass die Leistung kalkuliert worden ist</t>
  </si>
  <si>
    <t>Please note, the output is estimated</t>
  </si>
  <si>
    <t>Bemærk venligst, at ydelserne er estimeret</t>
  </si>
  <si>
    <t>L-Line (LL)</t>
  </si>
  <si>
    <t>Sub overskrift 1</t>
  </si>
  <si>
    <t>Sky-Line (SL) &amp; Plint (SP)</t>
  </si>
  <si>
    <t>SKYLINE, PLINT &amp; L-LINE</t>
  </si>
  <si>
    <t>SkyLine / L-Line</t>
  </si>
  <si>
    <t>Min. Baulänge: 400 mm. Max. Baulänge: 6000 mm (TF 3200 mm). 
Bitte kontaktieren Sie MEINERTZ für Sondergrössen und Sonderausführungen.</t>
  </si>
  <si>
    <t>Min length: 400 mm. Max. length 6000 mm (TF 3200 mm). 
Please contact MEINERTZ for special sizes and special options.</t>
  </si>
  <si>
    <t>Min. Længde: 400 mm. Maks. Længde: 6000 mm (TF 3200 mm). 
Kontakt venligst MEINERTZ for specialstørrelser og specialløsninger.</t>
  </si>
  <si>
    <t>KONVEKTOR / RADIATOR</t>
  </si>
  <si>
    <t>CONVECTOR / RADIATOR</t>
  </si>
  <si>
    <t>Konvektorer / Radiatorer</t>
  </si>
  <si>
    <t>Min. Baulänge: 400 mm. Max. Baulänge: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</si>
  <si>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</si>
  <si>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</si>
  <si>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PROLINE</t>
  </si>
  <si>
    <t>ProLine</t>
  </si>
  <si>
    <t>Leistung = Watt/meter * meter bei den definierten Temperaturen Sätze</t>
  </si>
  <si>
    <t>Output = Watt/meter * meter at the defined temperature sets</t>
  </si>
  <si>
    <t>Ydelse = Watt/meter * meter ved de definerede temparatursæt</t>
  </si>
  <si>
    <t>Beregning</t>
  </si>
  <si>
    <t>Min. Länge: 400 mm. Max. 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</si>
  <si>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</si>
  <si>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</si>
  <si>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GLATTROHR</t>
  </si>
  <si>
    <t>PLAIN TUBE</t>
  </si>
  <si>
    <t>GLATRØR</t>
  </si>
  <si>
    <t>Glatrør</t>
  </si>
  <si>
    <t>RIPPENROHR</t>
  </si>
  <si>
    <t>FINNED TUBE</t>
  </si>
  <si>
    <t>RIBBERØR</t>
  </si>
  <si>
    <t>Ribberør</t>
  </si>
  <si>
    <t>Die Leistungsberechnung ist informativ. Reservierungen sind für Fehler oder Ungenauigkeiten in der Leistungsberechnung vorgenommen. Im Falle der Nichtübereinstimmung mit den offiziellen Daten in MEINERTZ Broschüren und auf www.meinertz.com, ist die offizielle Daten erhoben.</t>
  </si>
  <si>
    <t>The heat output calculation is informative. Reservations are made for any errors or inaccuracies in the heat output calculation. In case of non-conformity to the official data in MEINERTZ brochures and on www.meinertz.com, the official data is applicable.</t>
  </si>
  <si>
    <t>Disclaimer</t>
  </si>
  <si>
    <t>Umrechnungsfakt.</t>
  </si>
  <si>
    <t>Conversion factor</t>
  </si>
  <si>
    <t>Nominal Leistung</t>
  </si>
  <si>
    <t>Nominal output</t>
  </si>
  <si>
    <t>Wand</t>
  </si>
  <si>
    <t>Wall</t>
  </si>
  <si>
    <t>Væg</t>
  </si>
  <si>
    <t>Seitenroste</t>
  </si>
  <si>
    <t>Side grill</t>
  </si>
  <si>
    <t>Siderist</t>
  </si>
  <si>
    <t>Roste</t>
  </si>
  <si>
    <t>Grill</t>
  </si>
  <si>
    <t>Rist</t>
  </si>
  <si>
    <t>Flad front</t>
  </si>
  <si>
    <t>Konvektor</t>
  </si>
  <si>
    <t>Convector</t>
  </si>
  <si>
    <t>Wasserführenden Rohr</t>
  </si>
  <si>
    <t>Water carrying tube</t>
  </si>
  <si>
    <t>Vandfyldt rør</t>
  </si>
  <si>
    <t>Watt/BTU</t>
  </si>
  <si>
    <t>Bauhöhe</t>
  </si>
  <si>
    <t>Højde</t>
  </si>
  <si>
    <t>Baulänge</t>
  </si>
  <si>
    <t>Længde</t>
  </si>
  <si>
    <t>Typ (Rohre)</t>
  </si>
  <si>
    <t>Type (tubes)</t>
  </si>
  <si>
    <t>Type (rør)</t>
  </si>
  <si>
    <t>Typ</t>
  </si>
  <si>
    <t>Type</t>
  </si>
  <si>
    <t>Konfiguration</t>
  </si>
  <si>
    <t>Configuration</t>
  </si>
  <si>
    <t>Bauhöhe - mm</t>
  </si>
  <si>
    <t>Height - mm</t>
  </si>
  <si>
    <t>Højde - mm</t>
  </si>
  <si>
    <t>Baulänge - mm</t>
  </si>
  <si>
    <t>Length - mm</t>
  </si>
  <si>
    <t>Længde - mm</t>
  </si>
  <si>
    <t>Ydelse - watt</t>
  </si>
  <si>
    <t>Rum</t>
  </si>
  <si>
    <t>Retur</t>
  </si>
  <si>
    <t>Fremløb</t>
  </si>
  <si>
    <t>Leistung, Länge oder Höhe wählen</t>
  </si>
  <si>
    <t>Select output, length or height</t>
  </si>
  <si>
    <t>Vælg ydelse, længde eller højde</t>
  </si>
  <si>
    <t>Vælg ydelse / længde / højde</t>
  </si>
  <si>
    <t>Leistung oder Länge wählen</t>
  </si>
  <si>
    <t>Select output or length</t>
  </si>
  <si>
    <t>Vælg ydelse eller længde</t>
  </si>
  <si>
    <t>Vælg ydelse / længde</t>
  </si>
  <si>
    <t>Wählen Temperatursatz °C</t>
  </si>
  <si>
    <t>Select temperature set  °C</t>
  </si>
  <si>
    <t>Vælg temperartursæt °C</t>
  </si>
  <si>
    <t>Vælg temperatur sæt</t>
  </si>
  <si>
    <t>Wählen Temperaturen °C</t>
  </si>
  <si>
    <t>Select temperatures  °C</t>
  </si>
  <si>
    <t>Vælg temperarturer °C</t>
  </si>
  <si>
    <t>Vælg temperatur</t>
  </si>
  <si>
    <t>Generelt</t>
  </si>
  <si>
    <t>VERTICAL</t>
  </si>
  <si>
    <t>Vertical</t>
  </si>
  <si>
    <t>LEISTUNG BERECHNUNG</t>
  </si>
  <si>
    <t>OUTPUT CALCULATION</t>
  </si>
  <si>
    <t>BEREGNING AF YDELSER</t>
  </si>
  <si>
    <t>Menu</t>
  </si>
  <si>
    <t>Deutsch</t>
  </si>
  <si>
    <t>English</t>
  </si>
  <si>
    <t>Dansk</t>
  </si>
  <si>
    <t>BTU</t>
  </si>
  <si>
    <t>Sprog Index:</t>
  </si>
  <si>
    <t>SKYLINE</t>
  </si>
  <si>
    <t>Ingen lameller</t>
  </si>
  <si>
    <t>Fradrag</t>
  </si>
  <si>
    <t>Frontplade</t>
  </si>
  <si>
    <t>01</t>
  </si>
  <si>
    <t>02</t>
  </si>
  <si>
    <t>03</t>
  </si>
  <si>
    <t>TLX</t>
  </si>
  <si>
    <t>TLFX</t>
  </si>
  <si>
    <t>Frem</t>
  </si>
  <si>
    <t>Q = Qn * (∆t / ∆tn)n1   &amp;   (∆t / ∆tn)n1 = ((tfrem - tretur)/Ln((tfrem - tstue)/(tretur - trum)))n1</t>
  </si>
  <si>
    <t>Room (C°)</t>
  </si>
  <si>
    <t>TOPLINE SLIM WITH TOP GRILL</t>
  </si>
  <si>
    <t>TOPLINE WITH FRONT PLATE AND TOP GRILL</t>
  </si>
  <si>
    <t>TOPLINE SLIM WITH FRONT PLATE AND TOP GRILL</t>
  </si>
  <si>
    <r>
      <t>Q = Q</t>
    </r>
    <r>
      <rPr>
        <vertAlign val="subscript"/>
        <sz val="8"/>
        <rFont val="Arial"/>
        <family val="2"/>
      </rPr>
      <t>n</t>
    </r>
    <r>
      <rPr>
        <sz val="8"/>
        <rFont val="Arial"/>
        <family val="2"/>
      </rPr>
      <t xml:space="preserve"> * (∆t / ∆tn)</t>
    </r>
    <r>
      <rPr>
        <vertAlign val="superscript"/>
        <sz val="8"/>
        <rFont val="Arial"/>
        <family val="2"/>
      </rPr>
      <t>n1</t>
    </r>
    <r>
      <rPr>
        <sz val="8"/>
        <rFont val="Arial"/>
        <family val="2"/>
      </rPr>
      <t xml:space="preserve">   &amp;   (∆t / ∆tn)</t>
    </r>
    <r>
      <rPr>
        <vertAlign val="superscript"/>
        <sz val="8"/>
        <rFont val="Arial"/>
        <family val="2"/>
      </rPr>
      <t>n1</t>
    </r>
    <r>
      <rPr>
        <sz val="8"/>
        <rFont val="Arial"/>
        <family val="2"/>
      </rPr>
      <t xml:space="preserve"> = ((t</t>
    </r>
    <r>
      <rPr>
        <vertAlign val="subscript"/>
        <sz val="8"/>
        <rFont val="Arial"/>
        <family val="2"/>
      </rPr>
      <t>frem</t>
    </r>
    <r>
      <rPr>
        <sz val="8"/>
        <rFont val="Arial"/>
        <family val="2"/>
      </rPr>
      <t xml:space="preserve"> - t</t>
    </r>
    <r>
      <rPr>
        <vertAlign val="subscript"/>
        <sz val="8"/>
        <rFont val="Arial"/>
        <family val="2"/>
      </rPr>
      <t>retur</t>
    </r>
    <r>
      <rPr>
        <sz val="8"/>
        <rFont val="Arial"/>
        <family val="2"/>
      </rPr>
      <t>)/Ln((t</t>
    </r>
    <r>
      <rPr>
        <vertAlign val="subscript"/>
        <sz val="8"/>
        <rFont val="Arial"/>
        <family val="2"/>
      </rPr>
      <t>frem</t>
    </r>
    <r>
      <rPr>
        <sz val="8"/>
        <rFont val="Arial"/>
        <family val="2"/>
      </rPr>
      <t xml:space="preserve"> - t</t>
    </r>
    <r>
      <rPr>
        <vertAlign val="subscript"/>
        <sz val="8"/>
        <rFont val="Arial"/>
        <family val="2"/>
      </rPr>
      <t>stue</t>
    </r>
    <r>
      <rPr>
        <sz val="8"/>
        <rFont val="Arial"/>
        <family val="2"/>
      </rPr>
      <t>)/(t</t>
    </r>
    <r>
      <rPr>
        <vertAlign val="subscript"/>
        <sz val="8"/>
        <rFont val="Arial"/>
        <family val="2"/>
      </rPr>
      <t>retur</t>
    </r>
    <r>
      <rPr>
        <sz val="8"/>
        <rFont val="Arial"/>
        <family val="2"/>
      </rPr>
      <t xml:space="preserve"> - t</t>
    </r>
    <r>
      <rPr>
        <vertAlign val="subscript"/>
        <sz val="8"/>
        <rFont val="Arial"/>
        <family val="2"/>
      </rPr>
      <t>rum</t>
    </r>
    <r>
      <rPr>
        <sz val="8"/>
        <rFont val="Arial"/>
        <family val="2"/>
      </rPr>
      <t>)))</t>
    </r>
    <r>
      <rPr>
        <vertAlign val="superscript"/>
        <sz val="8"/>
        <rFont val="Arial"/>
        <family val="2"/>
      </rPr>
      <t>n1</t>
    </r>
  </si>
  <si>
    <t>CL / TL</t>
  </si>
  <si>
    <t>CLX / TLX</t>
  </si>
  <si>
    <t>LKK G33</t>
  </si>
  <si>
    <t>LKK G42</t>
  </si>
  <si>
    <t>LKK G48</t>
  </si>
  <si>
    <t>LKK G60</t>
  </si>
  <si>
    <t>LKK G76</t>
  </si>
  <si>
    <t>LKK G101</t>
  </si>
  <si>
    <t>CONLINE &amp; TOPLINE</t>
  </si>
  <si>
    <t>CONLINE &amp; TOPLINE WITH TOP GRILL</t>
  </si>
  <si>
    <t>SP03</t>
  </si>
  <si>
    <t>SP04</t>
  </si>
  <si>
    <t>SP05</t>
  </si>
  <si>
    <t>SP06</t>
  </si>
  <si>
    <t>SP07</t>
  </si>
  <si>
    <t>SP08</t>
  </si>
  <si>
    <t>SP09</t>
  </si>
  <si>
    <t>SP10</t>
  </si>
  <si>
    <t>SP11</t>
  </si>
  <si>
    <t>SP12</t>
  </si>
  <si>
    <t>SP13</t>
  </si>
  <si>
    <t>SP14</t>
  </si>
  <si>
    <t>SKYLINE PLINT</t>
  </si>
  <si>
    <t>Rapport lgd.</t>
  </si>
  <si>
    <t>W/m</t>
  </si>
  <si>
    <t>Rapport ydelse</t>
  </si>
  <si>
    <t>Testet lgd.</t>
  </si>
  <si>
    <t>PL030500</t>
  </si>
  <si>
    <t>PL040500</t>
  </si>
  <si>
    <t>PL050500</t>
  </si>
  <si>
    <t>PL060600</t>
  </si>
  <si>
    <t>PL070700</t>
  </si>
  <si>
    <t>PL080503</t>
  </si>
  <si>
    <t>PL090504</t>
  </si>
  <si>
    <t>PL100505</t>
  </si>
  <si>
    <t>PL110605</t>
  </si>
  <si>
    <t>PL120606</t>
  </si>
  <si>
    <t>PL130706</t>
  </si>
  <si>
    <t>PL140707</t>
  </si>
  <si>
    <t>Dybder</t>
  </si>
  <si>
    <t>Dybde beregning</t>
  </si>
  <si>
    <t>PL090500</t>
  </si>
  <si>
    <t>Calculating %</t>
  </si>
  <si>
    <t>Calculation method</t>
  </si>
  <si>
    <t>Standard højde</t>
  </si>
  <si>
    <t>mm</t>
  </si>
  <si>
    <t>LL03</t>
  </si>
  <si>
    <t>LL04</t>
  </si>
  <si>
    <t>LL05</t>
  </si>
  <si>
    <t>LL06</t>
  </si>
  <si>
    <t>LL07</t>
  </si>
  <si>
    <t>LL08</t>
  </si>
  <si>
    <t>LL09</t>
  </si>
  <si>
    <t>LL10</t>
  </si>
  <si>
    <t>LL11</t>
  </si>
  <si>
    <t>LL12</t>
  </si>
  <si>
    <t>LL13</t>
  </si>
  <si>
    <t>LL14</t>
  </si>
  <si>
    <t>DSL factor</t>
  </si>
  <si>
    <t>Rechenmethode</t>
  </si>
  <si>
    <t>Vorlauf (C°)</t>
  </si>
  <si>
    <t>Fremløb (C°)</t>
  </si>
  <si>
    <t>Retur (C°)</t>
  </si>
  <si>
    <t>Rücklauf (C°)</t>
  </si>
  <si>
    <t>Rum (C°)</t>
  </si>
  <si>
    <t>Zimmer (C°)</t>
  </si>
  <si>
    <t xml:space="preserve">Ydelse ved </t>
  </si>
  <si>
    <t xml:space="preserve">Output at </t>
  </si>
  <si>
    <t xml:space="preserve">Leistung bei </t>
  </si>
  <si>
    <t>Arithmetic</t>
  </si>
  <si>
    <t>Arithmetik</t>
  </si>
  <si>
    <t>Beregningstype A</t>
  </si>
  <si>
    <t>Beregningstype B</t>
  </si>
  <si>
    <t>Logarithmisch</t>
  </si>
  <si>
    <t>Logarithmic</t>
  </si>
  <si>
    <t>Dybde</t>
  </si>
  <si>
    <t>Grav dybde</t>
  </si>
  <si>
    <t>Skyline</t>
  </si>
  <si>
    <t>Skyline Plint</t>
  </si>
  <si>
    <t>L-Line</t>
  </si>
  <si>
    <t>SKYLINE PLINTH</t>
  </si>
  <si>
    <t>L-LINE</t>
  </si>
  <si>
    <r>
      <t>Q = K</t>
    </r>
    <r>
      <rPr>
        <vertAlign val="subscript"/>
        <sz val="8"/>
        <rFont val="Arial"/>
        <family val="2"/>
      </rPr>
      <t>m</t>
    </r>
    <r>
      <rPr>
        <sz val="8"/>
        <rFont val="Arial"/>
        <family val="2"/>
      </rPr>
      <t xml:space="preserve"> * ∆T</t>
    </r>
    <r>
      <rPr>
        <vertAlign val="superscript"/>
        <sz val="8"/>
        <rFont val="Arial"/>
        <family val="2"/>
      </rPr>
      <t>n</t>
    </r>
  </si>
  <si>
    <t>SkyLine</t>
  </si>
  <si>
    <t>SkyLine Plint</t>
  </si>
  <si>
    <t>Udregnet Km ved 75/65/20</t>
  </si>
  <si>
    <t>TSFX</t>
  </si>
  <si>
    <t>TSX</t>
  </si>
  <si>
    <t>TS</t>
  </si>
  <si>
    <t>TOPLINE SLIM</t>
  </si>
  <si>
    <t>Prod. Bredde</t>
  </si>
  <si>
    <t>Prod. Width</t>
  </si>
  <si>
    <t>PLSK030500</t>
  </si>
  <si>
    <t>PLSK040500</t>
  </si>
  <si>
    <t>PLSK050500</t>
  </si>
  <si>
    <t>PLSK060600</t>
  </si>
  <si>
    <t>PLSK070700</t>
  </si>
  <si>
    <t>PLSK080503</t>
  </si>
  <si>
    <t>PLSK090504</t>
  </si>
  <si>
    <t>PLSK100505</t>
  </si>
  <si>
    <t>PLSK110605</t>
  </si>
  <si>
    <t>PLSK120606</t>
  </si>
  <si>
    <t>PLSK130706</t>
  </si>
  <si>
    <t>PLSK140707</t>
  </si>
  <si>
    <t>Tolerance</t>
  </si>
  <si>
    <t>For ProLine with steeltrench, it is recommended to calculate an adjustment tolerance of min. 10mm according to the trench depth.</t>
  </si>
  <si>
    <t>Ved ProLine med stålkassette anbefales at beregne en justerings tolerance på min. 10mm ifh. gravdybden.</t>
  </si>
  <si>
    <t>Trench / Steel trench depth</t>
  </si>
  <si>
    <t>Für ProLine mit Stahlkassette wird empfohlen, eine Verstelltoleranz von min. 10mm gem die Grabentiefe.</t>
  </si>
  <si>
    <t>Stahlkassette / Grabentiefe</t>
  </si>
  <si>
    <t>Stålkassette / Grav dybde</t>
  </si>
  <si>
    <t>CL&amp;TL</t>
  </si>
  <si>
    <t>TLX/CLX</t>
  </si>
  <si>
    <t>CONLINE &amp; TOPLINE MED TOP GRILL</t>
  </si>
  <si>
    <t>TOPLINE MIT FRONTPLATTE UND OBERGITTER</t>
  </si>
  <si>
    <t>TOPLINE SLIM MIT OBERGITTER</t>
  </si>
  <si>
    <t>CONLINE &amp; TOPLINE MIT OBERGITTER</t>
  </si>
  <si>
    <t>TOPLINE SLIM MIT FRONTPLATTE UND OBERGITTER</t>
  </si>
  <si>
    <t>TOPLINE SLIM MED TOP GRILL</t>
  </si>
  <si>
    <t>TOPLINE MED FRONTPLADE OG TOP GRILL</t>
  </si>
  <si>
    <t>Grav/Stålkassette</t>
  </si>
  <si>
    <t>Trench / Steel trench</t>
  </si>
  <si>
    <t>Stahlkassette / Graben</t>
  </si>
  <si>
    <t>Grav</t>
  </si>
  <si>
    <t>Produktbreite</t>
  </si>
  <si>
    <t>TLXF</t>
  </si>
  <si>
    <t>TSXF</t>
  </si>
  <si>
    <t>Front plate</t>
  </si>
  <si>
    <t>Frontplatte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</si>
</sst>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000"/>
    <numFmt numFmtId="165" formatCode="0.0000"/>
    <numFmt numFmtId="166" formatCode="0.000"/>
    <numFmt numFmtId="167" formatCode="0.00000"/>
    <numFmt numFmtId="168" formatCode="0.0%"/>
  </numFmts>
  <fonts count="27" x14ac:knownFonts="1">
    <font>
      <sz val="11"/>
      <color theme="1"/>
      <name val="Calibri"/>
      <family val="2"/>
      <scheme val="minor"/>
    </font>
    <font>
      <b/>
      <sz val="11"/>
      <color theme="0"/>
      <name val="Calibri"/>
      <family val="2"/>
      <scheme val="minor"/>
    </font>
    <font>
      <sz val="8"/>
      <name val="Calibri"/>
      <family val="2"/>
      <scheme val="minor"/>
    </font>
    <font>
      <sz val="8"/>
      <color theme="1"/>
      <name val="Calibri"/>
      <family val="2"/>
    </font>
    <font>
      <sz val="11"/>
      <color theme="1"/>
      <name val="Calibri"/>
      <family val="2"/>
      <scheme val="minor"/>
    </font>
    <font>
      <b/>
      <sz val="8"/>
      <color theme="1"/>
      <name val="Calibri"/>
      <family val="2"/>
    </font>
    <font>
      <b/>
      <sz val="16"/>
      <color theme="1"/>
      <name val="Calibri"/>
      <family val="2"/>
    </font>
    <font>
      <sz val="8"/>
      <name val="Calibri"/>
      <family val="2"/>
    </font>
    <font>
      <sz val="10"/>
      <color theme="0"/>
      <name val="Arial"/>
      <family val="2"/>
    </font>
    <font>
      <b/>
      <sz val="10"/>
      <color theme="0"/>
      <name val="Arial"/>
      <family val="2"/>
    </font>
    <font>
      <sz val="10"/>
      <name val="Arial"/>
      <family val="2"/>
    </font>
    <font>
      <b/>
      <sz val="10"/>
      <name val="Arial"/>
      <family val="2"/>
    </font>
    <font>
      <i/>
      <sz val="10"/>
      <name val="Arial"/>
      <family val="2"/>
    </font>
    <font>
      <b/>
      <sz val="10"/>
      <color indexed="9"/>
      <name val="Arial"/>
      <family val="2"/>
    </font>
    <font>
      <b/>
      <sz val="16"/>
      <name val="Arial"/>
      <family val="2"/>
    </font>
    <font>
      <b/>
      <sz val="8"/>
      <name val="Arial"/>
      <family val="2"/>
    </font>
    <font>
      <sz val="8"/>
      <name val="Arial"/>
      <family val="2"/>
    </font>
    <font>
      <vertAlign val="subscript"/>
      <sz val="8"/>
      <name val="Arial"/>
      <family val="2"/>
    </font>
    <font>
      <vertAlign val="superscript"/>
      <sz val="8"/>
      <name val="Arial"/>
      <family val="2"/>
    </font>
    <font>
      <sz val="8"/>
      <color theme="0"/>
      <name val="Arial"/>
      <family val="2"/>
    </font>
    <font>
      <sz val="10"/>
      <color rgb="FFFF0000"/>
      <name val="Arial"/>
      <family val="2"/>
    </font>
    <font>
      <sz val="10"/>
      <color theme="1"/>
      <name val="Arial"/>
      <family val="2"/>
    </font>
    <font>
      <sz val="8"/>
      <color theme="1"/>
      <name val="Arial"/>
      <family val="2"/>
    </font>
    <font>
      <b/>
      <sz val="10"/>
      <color theme="1"/>
      <name val="Arial"/>
      <family val="2"/>
    </font>
    <font>
      <b/>
      <sz val="8"/>
      <color theme="1"/>
      <name val="Arial"/>
      <family val="2"/>
    </font>
    <font>
      <b/>
      <sz val="11"/>
      <color theme="1"/>
      <name val="Calibri"/>
      <family val="2"/>
      <scheme val="minor"/>
    </font>
    <font>
      <i/>
      <sz val="10"/>
      <color theme="0"/>
      <name val="Arial"/>
      <family val="2"/>
    </font>
  </fonts>
  <fills count="2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lightUp">
        <fgColor theme="9" tint="-0.499984740745262"/>
        <bgColor theme="0" tint="-0.249977111117893"/>
      </patternFill>
    </fill>
    <fill>
      <patternFill patternType="solid">
        <fgColor theme="0" tint="-0.249977111117893"/>
        <bgColor theme="9" tint="-0.499984740745262"/>
      </patternFill>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
      <patternFill patternType="solid">
        <fgColor theme="1"/>
        <bgColor theme="1"/>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79">
    <xf numFmtId="0" fontId="0" fillId="0" borderId="0" xfId="0"/>
    <xf numFmtId="0" fontId="3" fillId="0" borderId="0" xfId="0" applyFont="1"/>
    <xf numFmtId="3" fontId="3" fillId="0" borderId="0" xfId="0" applyNumberFormat="1" applyFont="1"/>
    <xf numFmtId="166" fontId="3" fillId="0" borderId="0" xfId="0" applyNumberFormat="1" applyFont="1"/>
    <xf numFmtId="0" fontId="5" fillId="0" borderId="0" xfId="0" applyFont="1"/>
    <xf numFmtId="0" fontId="6" fillId="0" borderId="0" xfId="0" applyFont="1"/>
    <xf numFmtId="3" fontId="6" fillId="0" borderId="0" xfId="0" applyNumberFormat="1" applyFont="1"/>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vertical="top"/>
    </xf>
    <xf numFmtId="0" fontId="7" fillId="0" borderId="0" xfId="0" applyFont="1" applyAlignment="1" applyProtection="1">
      <alignment horizontal="left"/>
      <protection locked="0" hidden="1"/>
    </xf>
    <xf numFmtId="0" fontId="5" fillId="0" borderId="0" xfId="0" applyFont="1" applyAlignment="1">
      <alignment horizontal="left"/>
    </xf>
    <xf numFmtId="0" fontId="3" fillId="5" borderId="0" xfId="0" applyFont="1" applyFill="1"/>
    <xf numFmtId="0" fontId="3" fillId="9" borderId="0" xfId="0" applyFont="1" applyFill="1"/>
    <xf numFmtId="0" fontId="3" fillId="3" borderId="0" xfId="0" applyFont="1" applyFill="1"/>
    <xf numFmtId="9" fontId="6" fillId="0" borderId="0" xfId="2" applyFont="1"/>
    <xf numFmtId="9" fontId="3" fillId="0" borderId="0" xfId="2" applyFont="1"/>
    <xf numFmtId="168" fontId="3" fillId="0" borderId="0" xfId="2" applyNumberFormat="1" applyFont="1"/>
    <xf numFmtId="49" fontId="3" fillId="9" borderId="0" xfId="0" applyNumberFormat="1" applyFont="1" applyFill="1"/>
    <xf numFmtId="49" fontId="3" fillId="3" borderId="0" xfId="0" applyNumberFormat="1" applyFont="1" applyFill="1"/>
    <xf numFmtId="0" fontId="3" fillId="8" borderId="0" xfId="0" applyFont="1" applyFill="1"/>
    <xf numFmtId="0" fontId="3" fillId="11" borderId="0" xfId="0" applyFont="1" applyFill="1"/>
    <xf numFmtId="49" fontId="3" fillId="11" borderId="0" xfId="0" applyNumberFormat="1" applyFont="1" applyFill="1"/>
    <xf numFmtId="0" fontId="3" fillId="4" borderId="0" xfId="0" applyFont="1" applyFill="1"/>
    <xf numFmtId="49" fontId="3" fillId="4" borderId="0" xfId="0" applyNumberFormat="1" applyFont="1" applyFill="1"/>
    <xf numFmtId="0" fontId="3" fillId="12" borderId="0" xfId="0" applyFont="1" applyFill="1"/>
    <xf numFmtId="0" fontId="3" fillId="2" borderId="0" xfId="0" applyFont="1" applyFill="1"/>
    <xf numFmtId="0" fontId="3" fillId="7" borderId="0" xfId="0" applyFont="1" applyFill="1"/>
    <xf numFmtId="0" fontId="3" fillId="13" borderId="0" xfId="0" applyFont="1" applyFill="1"/>
    <xf numFmtId="49" fontId="3" fillId="13" borderId="0" xfId="0" applyNumberFormat="1" applyFont="1" applyFill="1"/>
    <xf numFmtId="0" fontId="3" fillId="14" borderId="0" xfId="0" applyFont="1" applyFill="1"/>
    <xf numFmtId="1" fontId="3" fillId="0" borderId="0" xfId="0" applyNumberFormat="1" applyFont="1"/>
    <xf numFmtId="1" fontId="10" fillId="14" borderId="1" xfId="0" applyNumberFormat="1" applyFont="1" applyFill="1" applyBorder="1" applyAlignment="1" applyProtection="1">
      <alignment horizontal="center" vertical="center"/>
      <protection locked="0"/>
    </xf>
    <xf numFmtId="0" fontId="10" fillId="14" borderId="1" xfId="0" applyFont="1" applyFill="1" applyBorder="1" applyAlignment="1" applyProtection="1">
      <alignment horizontal="center" vertical="center"/>
      <protection locked="0"/>
    </xf>
    <xf numFmtId="0" fontId="3" fillId="8" borderId="13" xfId="0" applyFont="1" applyFill="1" applyBorder="1"/>
    <xf numFmtId="0" fontId="3" fillId="16" borderId="1" xfId="0" applyFont="1" applyFill="1" applyBorder="1"/>
    <xf numFmtId="0" fontId="3" fillId="8" borderId="12" xfId="0" applyFont="1" applyFill="1" applyBorder="1"/>
    <xf numFmtId="0" fontId="3" fillId="8" borderId="14" xfId="0" applyFont="1" applyFill="1" applyBorder="1"/>
    <xf numFmtId="0" fontId="3" fillId="17" borderId="0" xfId="0" applyFont="1" applyFill="1"/>
    <xf numFmtId="0" fontId="3" fillId="8" borderId="8" xfId="0" applyFont="1" applyFill="1" applyBorder="1"/>
    <xf numFmtId="0" fontId="3" fillId="8" borderId="7" xfId="0" applyFont="1" applyFill="1" applyBorder="1"/>
    <xf numFmtId="0" fontId="3" fillId="8" borderId="9" xfId="0" applyFont="1" applyFill="1" applyBorder="1"/>
    <xf numFmtId="0" fontId="3" fillId="18" borderId="1" xfId="0" applyFont="1" applyFill="1" applyBorder="1"/>
    <xf numFmtId="0" fontId="3" fillId="6" borderId="1" xfId="0" applyFont="1" applyFill="1" applyBorder="1"/>
    <xf numFmtId="0" fontId="3" fillId="19" borderId="1" xfId="0" applyFont="1" applyFill="1" applyBorder="1"/>
    <xf numFmtId="44" fontId="11" fillId="8" borderId="15" xfId="1" applyFont="1" applyFill="1" applyBorder="1" applyAlignment="1" applyProtection="1">
      <alignment vertical="center"/>
    </xf>
    <xf numFmtId="44" fontId="11" fillId="8" borderId="16" xfId="1" applyFont="1" applyFill="1" applyBorder="1" applyAlignment="1" applyProtection="1">
      <alignment vertical="center"/>
    </xf>
    <xf numFmtId="44" fontId="11" fillId="8" borderId="17" xfId="1" applyFont="1" applyFill="1" applyBorder="1" applyAlignment="1" applyProtection="1">
      <alignment vertical="center"/>
    </xf>
    <xf numFmtId="44" fontId="11" fillId="0" borderId="0" xfId="1" applyFont="1" applyFill="1" applyBorder="1" applyAlignment="1" applyProtection="1">
      <alignment vertical="center"/>
    </xf>
    <xf numFmtId="0" fontId="1" fillId="21" borderId="18" xfId="0" applyFont="1" applyFill="1" applyBorder="1"/>
    <xf numFmtId="0" fontId="0" fillId="0" borderId="18" xfId="0" applyBorder="1"/>
    <xf numFmtId="0" fontId="0" fillId="0" borderId="19" xfId="0" applyBorder="1"/>
    <xf numFmtId="0" fontId="3" fillId="6" borderId="10" xfId="0" applyFont="1" applyFill="1" applyBorder="1"/>
    <xf numFmtId="0" fontId="3" fillId="6" borderId="3" xfId="0" applyFont="1" applyFill="1" applyBorder="1"/>
    <xf numFmtId="0" fontId="3" fillId="16" borderId="10" xfId="0" applyFont="1" applyFill="1" applyBorder="1"/>
    <xf numFmtId="0" fontId="3" fillId="16" borderId="5" xfId="0" applyFont="1" applyFill="1" applyBorder="1"/>
    <xf numFmtId="0" fontId="3" fillId="16" borderId="2" xfId="0" applyFont="1" applyFill="1" applyBorder="1"/>
    <xf numFmtId="0" fontId="3" fillId="16" borderId="9" xfId="0" applyFont="1" applyFill="1" applyBorder="1"/>
    <xf numFmtId="0" fontId="3" fillId="16" borderId="11" xfId="0" applyFont="1" applyFill="1" applyBorder="1"/>
    <xf numFmtId="0" fontId="3" fillId="16" borderId="4" xfId="0" applyFont="1" applyFill="1" applyBorder="1"/>
    <xf numFmtId="0" fontId="3" fillId="16" borderId="6" xfId="0" applyFont="1" applyFill="1" applyBorder="1"/>
    <xf numFmtId="44" fontId="11" fillId="8" borderId="0" xfId="1" applyFont="1" applyFill="1" applyBorder="1" applyAlignment="1" applyProtection="1">
      <alignment vertical="center"/>
    </xf>
    <xf numFmtId="1" fontId="10" fillId="0" borderId="0" xfId="0" applyNumberFormat="1" applyFont="1" applyAlignment="1">
      <alignment vertical="center"/>
    </xf>
    <xf numFmtId="1" fontId="8" fillId="0" borderId="0" xfId="0" applyNumberFormat="1" applyFont="1" applyAlignment="1">
      <alignment vertical="center"/>
    </xf>
    <xf numFmtId="1" fontId="14" fillId="0" borderId="0" xfId="0" applyNumberFormat="1" applyFont="1" applyAlignment="1">
      <alignment vertical="center"/>
    </xf>
    <xf numFmtId="1" fontId="11" fillId="0" borderId="0" xfId="0" applyNumberFormat="1" applyFont="1" applyAlignment="1">
      <alignment vertical="center"/>
    </xf>
    <xf numFmtId="0" fontId="11" fillId="0" borderId="0" xfId="0" applyFont="1" applyAlignment="1">
      <alignment vertical="center"/>
    </xf>
    <xf numFmtId="0" fontId="13" fillId="15" borderId="0" xfId="0" applyFont="1" applyFill="1" applyAlignment="1">
      <alignment vertical="center"/>
    </xf>
    <xf numFmtId="0" fontId="13" fillId="15" borderId="0" xfId="0" applyFont="1" applyFill="1" applyAlignment="1">
      <alignment horizontal="center" vertical="center"/>
    </xf>
    <xf numFmtId="1" fontId="10" fillId="0" borderId="0" xfId="0" applyNumberFormat="1" applyFont="1" applyAlignment="1">
      <alignment horizontal="center" vertical="center"/>
    </xf>
    <xf numFmtId="1" fontId="12" fillId="8" borderId="0" xfId="0" applyNumberFormat="1" applyFont="1" applyFill="1" applyAlignment="1">
      <alignment horizontal="center" vertical="center"/>
    </xf>
    <xf numFmtId="0" fontId="15" fillId="20" borderId="0" xfId="0" applyFont="1" applyFill="1" applyAlignment="1">
      <alignment horizontal="left"/>
    </xf>
    <xf numFmtId="1" fontId="9" fillId="20" borderId="0" xfId="0" applyNumberFormat="1" applyFont="1" applyFill="1" applyAlignment="1">
      <alignment horizontal="center" vertical="center"/>
    </xf>
    <xf numFmtId="1" fontId="10" fillId="20" borderId="0" xfId="0" applyNumberFormat="1" applyFont="1" applyFill="1" applyAlignment="1">
      <alignment vertical="center"/>
    </xf>
    <xf numFmtId="0" fontId="10" fillId="8" borderId="15" xfId="0" applyFont="1" applyFill="1" applyBorder="1" applyAlignment="1">
      <alignment horizontal="center" vertical="center"/>
    </xf>
    <xf numFmtId="0" fontId="11" fillId="8" borderId="15" xfId="0" applyFont="1" applyFill="1" applyBorder="1" applyAlignment="1">
      <alignment horizontal="center" vertical="center"/>
    </xf>
    <xf numFmtId="0" fontId="10" fillId="10" borderId="15" xfId="0" applyFont="1" applyFill="1" applyBorder="1" applyAlignment="1">
      <alignment horizontal="center" vertical="center"/>
    </xf>
    <xf numFmtId="1" fontId="11" fillId="5" borderId="15" xfId="0" applyNumberFormat="1" applyFont="1" applyFill="1" applyBorder="1" applyAlignment="1">
      <alignment horizontal="center" vertical="center"/>
    </xf>
    <xf numFmtId="0" fontId="10" fillId="8" borderId="16" xfId="0" applyFont="1" applyFill="1" applyBorder="1" applyAlignment="1">
      <alignment horizontal="center" vertical="center"/>
    </xf>
    <xf numFmtId="0" fontId="11" fillId="8" borderId="16" xfId="0" applyFont="1" applyFill="1" applyBorder="1" applyAlignment="1">
      <alignment horizontal="center" vertical="center"/>
    </xf>
    <xf numFmtId="0" fontId="10" fillId="10" borderId="16" xfId="0" applyFont="1" applyFill="1" applyBorder="1" applyAlignment="1">
      <alignment horizontal="center" vertical="center"/>
    </xf>
    <xf numFmtId="1" fontId="11" fillId="5" borderId="16" xfId="0" applyNumberFormat="1" applyFont="1" applyFill="1" applyBorder="1" applyAlignment="1">
      <alignment horizontal="center" vertical="center"/>
    </xf>
    <xf numFmtId="0" fontId="10" fillId="20" borderId="16" xfId="0" applyFont="1" applyFill="1" applyBorder="1" applyAlignment="1">
      <alignment horizontal="center" vertical="center"/>
    </xf>
    <xf numFmtId="0" fontId="11" fillId="20" borderId="16" xfId="0" applyFont="1" applyFill="1" applyBorder="1" applyAlignment="1">
      <alignment horizontal="center" vertical="center"/>
    </xf>
    <xf numFmtId="1" fontId="11" fillId="20" borderId="16" xfId="0" applyNumberFormat="1" applyFont="1" applyFill="1" applyBorder="1" applyAlignment="1">
      <alignment horizontal="center" vertical="center"/>
    </xf>
    <xf numFmtId="0" fontId="10" fillId="8" borderId="17" xfId="0" applyFont="1" applyFill="1" applyBorder="1" applyAlignment="1">
      <alignment horizontal="center" vertical="center"/>
    </xf>
    <xf numFmtId="0" fontId="11" fillId="8" borderId="17" xfId="0" applyFont="1" applyFill="1" applyBorder="1" applyAlignment="1">
      <alignment horizontal="center" vertical="center"/>
    </xf>
    <xf numFmtId="0" fontId="10" fillId="10" borderId="17"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 fontId="11" fillId="0" borderId="0" xfId="0" applyNumberFormat="1" applyFont="1" applyAlignment="1">
      <alignment horizontal="center" vertical="center"/>
    </xf>
    <xf numFmtId="1" fontId="11" fillId="8" borderId="15" xfId="0" applyNumberFormat="1" applyFont="1" applyFill="1" applyBorder="1" applyAlignment="1">
      <alignment horizontal="left" vertical="center"/>
    </xf>
    <xf numFmtId="1" fontId="11" fillId="8" borderId="16" xfId="0" applyNumberFormat="1" applyFont="1" applyFill="1" applyBorder="1" applyAlignment="1">
      <alignment horizontal="left" vertical="center"/>
    </xf>
    <xf numFmtId="1" fontId="11" fillId="8" borderId="17" xfId="0" applyNumberFormat="1" applyFont="1" applyFill="1" applyBorder="1" applyAlignment="1">
      <alignment horizontal="left" vertical="center"/>
    </xf>
    <xf numFmtId="1" fontId="11" fillId="0" borderId="0" xfId="0" applyNumberFormat="1" applyFont="1" applyAlignment="1">
      <alignment horizontal="left" vertical="center"/>
    </xf>
    <xf numFmtId="0" fontId="16" fillId="0" borderId="0" xfId="0" applyFont="1" applyAlignment="1">
      <alignment vertical="center"/>
    </xf>
    <xf numFmtId="1" fontId="16" fillId="0" borderId="0" xfId="0" applyNumberFormat="1" applyFont="1" applyAlignment="1">
      <alignment vertical="center"/>
    </xf>
    <xf numFmtId="1" fontId="16" fillId="0" borderId="0" xfId="0" applyNumberFormat="1" applyFont="1" applyAlignment="1">
      <alignment horizontal="left" vertical="center"/>
    </xf>
    <xf numFmtId="0" fontId="1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1" fontId="21" fillId="0" borderId="0" xfId="0" applyNumberFormat="1" applyFont="1" applyAlignment="1">
      <alignment vertical="center"/>
    </xf>
    <xf numFmtId="1" fontId="11" fillId="8" borderId="0" xfId="0" applyNumberFormat="1" applyFont="1" applyFill="1" applyAlignment="1">
      <alignment horizontal="left" vertical="center"/>
    </xf>
    <xf numFmtId="0" fontId="15" fillId="0" borderId="0" xfId="0" applyFont="1" applyAlignment="1">
      <alignment vertical="center"/>
    </xf>
    <xf numFmtId="0" fontId="22" fillId="0" borderId="0" xfId="0" applyFont="1" applyAlignment="1">
      <alignment vertical="center"/>
    </xf>
    <xf numFmtId="0" fontId="16" fillId="0" borderId="0" xfId="0" applyFont="1" applyAlignment="1">
      <alignment horizontal="left" vertical="center"/>
    </xf>
    <xf numFmtId="1" fontId="10" fillId="0" borderId="0" xfId="0" applyNumberFormat="1" applyFont="1" applyAlignment="1">
      <alignment horizontal="left" vertical="center"/>
    </xf>
    <xf numFmtId="1" fontId="10" fillId="20" borderId="1" xfId="0" applyNumberFormat="1" applyFont="1" applyFill="1" applyBorder="1" applyAlignment="1">
      <alignment horizontal="center" vertical="center"/>
    </xf>
    <xf numFmtId="0" fontId="10" fillId="0" borderId="0" xfId="0" applyFont="1" applyAlignment="1">
      <alignment vertical="center" wrapText="1"/>
    </xf>
    <xf numFmtId="0" fontId="11" fillId="8" borderId="15" xfId="0" applyFont="1" applyFill="1" applyBorder="1" applyAlignment="1">
      <alignment horizontal="right" vertical="center" indent="2"/>
    </xf>
    <xf numFmtId="1" fontId="10" fillId="10" borderId="15" xfId="0" applyNumberFormat="1" applyFont="1" applyFill="1" applyBorder="1" applyAlignment="1">
      <alignment horizontal="center" vertical="center"/>
    </xf>
    <xf numFmtId="0" fontId="11" fillId="8" borderId="16" xfId="0" applyFont="1" applyFill="1" applyBorder="1" applyAlignment="1">
      <alignment horizontal="right" vertical="center" indent="2"/>
    </xf>
    <xf numFmtId="1" fontId="10" fillId="0" borderId="0" xfId="0" applyNumberFormat="1" applyFont="1" applyAlignment="1" applyProtection="1">
      <alignment vertical="center"/>
      <protection hidden="1"/>
    </xf>
    <xf numFmtId="1" fontId="8" fillId="0" borderId="0" xfId="0" applyNumberFormat="1" applyFont="1" applyAlignment="1" applyProtection="1">
      <alignment vertical="center"/>
      <protection hidden="1"/>
    </xf>
    <xf numFmtId="1" fontId="10" fillId="0" borderId="0" xfId="0" applyNumberFormat="1" applyFont="1" applyAlignment="1" applyProtection="1">
      <alignment horizontal="center" vertical="center"/>
      <protection hidden="1"/>
    </xf>
    <xf numFmtId="1" fontId="8" fillId="0" borderId="0" xfId="0" applyNumberFormat="1" applyFont="1" applyAlignment="1" applyProtection="1">
      <alignment horizontal="center" vertical="center"/>
      <protection hidden="1"/>
    </xf>
    <xf numFmtId="1" fontId="10" fillId="20" borderId="0" xfId="0" applyNumberFormat="1" applyFont="1" applyFill="1" applyAlignment="1" applyProtection="1">
      <alignment vertical="center"/>
      <protection hidden="1"/>
    </xf>
    <xf numFmtId="1" fontId="8" fillId="20" borderId="0" xfId="0" applyNumberFormat="1" applyFont="1" applyFill="1" applyAlignment="1" applyProtection="1">
      <alignment vertical="center"/>
      <protection hidden="1"/>
    </xf>
    <xf numFmtId="0" fontId="11" fillId="0" borderId="0" xfId="0" applyFont="1" applyAlignment="1" applyProtection="1">
      <alignment horizontal="left" vertical="center"/>
      <protection hidden="1"/>
    </xf>
    <xf numFmtId="1" fontId="16" fillId="0" borderId="0" xfId="0" applyNumberFormat="1" applyFont="1" applyAlignment="1" applyProtection="1">
      <alignment vertical="center"/>
      <protection hidden="1"/>
    </xf>
    <xf numFmtId="1" fontId="19"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2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21" fillId="0" borderId="8" xfId="0" applyFont="1" applyBorder="1" applyAlignment="1" applyProtection="1">
      <alignment vertical="center"/>
      <protection hidden="1"/>
    </xf>
    <xf numFmtId="0" fontId="23" fillId="0" borderId="0" xfId="0" applyFont="1" applyAlignment="1" applyProtection="1">
      <alignment vertical="center"/>
      <protection hidden="1"/>
    </xf>
    <xf numFmtId="164" fontId="10" fillId="0" borderId="0" xfId="0" applyNumberFormat="1" applyFont="1" applyAlignment="1" applyProtection="1">
      <alignment vertical="center"/>
      <protection hidden="1"/>
    </xf>
    <xf numFmtId="2" fontId="11" fillId="0" borderId="0" xfId="0" applyNumberFormat="1" applyFont="1" applyAlignment="1" applyProtection="1">
      <alignment vertical="center"/>
      <protection hidden="1"/>
    </xf>
    <xf numFmtId="2" fontId="10" fillId="0" borderId="0" xfId="0" applyNumberFormat="1" applyFont="1" applyAlignment="1" applyProtection="1">
      <alignment vertical="center"/>
      <protection hidden="1"/>
    </xf>
    <xf numFmtId="165" fontId="10" fillId="0" borderId="0" xfId="0" applyNumberFormat="1" applyFont="1" applyAlignment="1" applyProtection="1">
      <alignment vertical="center"/>
      <protection hidden="1"/>
    </xf>
    <xf numFmtId="9" fontId="23" fillId="0" borderId="0" xfId="0" applyNumberFormat="1" applyFont="1" applyAlignment="1" applyProtection="1">
      <alignment vertical="center"/>
      <protection hidden="1"/>
    </xf>
    <xf numFmtId="165" fontId="10" fillId="10" borderId="0" xfId="0" applyNumberFormat="1" applyFont="1" applyFill="1" applyAlignment="1" applyProtection="1">
      <alignment vertical="center"/>
      <protection hidden="1"/>
    </xf>
    <xf numFmtId="164" fontId="10" fillId="10" borderId="0" xfId="0" applyNumberFormat="1" applyFont="1" applyFill="1" applyAlignment="1" applyProtection="1">
      <alignment vertical="center"/>
      <protection hidden="1"/>
    </xf>
    <xf numFmtId="1" fontId="10" fillId="10" borderId="0" xfId="0" applyNumberFormat="1" applyFont="1" applyFill="1" applyAlignment="1" applyProtection="1">
      <alignment vertical="center"/>
      <protection hidden="1"/>
    </xf>
    <xf numFmtId="2" fontId="11" fillId="10" borderId="0" xfId="0" applyNumberFormat="1" applyFont="1" applyFill="1" applyAlignment="1" applyProtection="1">
      <alignment vertical="center"/>
      <protection hidden="1"/>
    </xf>
    <xf numFmtId="0" fontId="10" fillId="10" borderId="0" xfId="0" applyFont="1" applyFill="1" applyAlignment="1" applyProtection="1">
      <alignment vertical="center"/>
      <protection hidden="1"/>
    </xf>
    <xf numFmtId="9" fontId="23" fillId="0" borderId="0" xfId="2" applyFont="1" applyAlignment="1" applyProtection="1">
      <alignment vertical="center"/>
      <protection hidden="1"/>
    </xf>
    <xf numFmtId="1" fontId="20" fillId="0" borderId="0" xfId="0" applyNumberFormat="1" applyFont="1" applyAlignment="1" applyProtection="1">
      <alignment vertical="center"/>
      <protection hidden="1"/>
    </xf>
    <xf numFmtId="1" fontId="21"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5" fillId="0" borderId="0" xfId="0" applyFont="1" applyAlignment="1" applyProtection="1">
      <alignment vertical="center"/>
      <protection hidden="1"/>
    </xf>
    <xf numFmtId="0" fontId="22" fillId="0" borderId="0" xfId="0" applyFont="1" applyAlignment="1" applyProtection="1">
      <alignment vertical="center"/>
      <protection hidden="1"/>
    </xf>
    <xf numFmtId="0" fontId="8"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164" fontId="21" fillId="0" borderId="0" xfId="0" applyNumberFormat="1" applyFont="1" applyAlignment="1" applyProtection="1">
      <alignment vertical="center"/>
      <protection hidden="1"/>
    </xf>
    <xf numFmtId="2" fontId="23" fillId="0" borderId="0" xfId="0" applyNumberFormat="1" applyFont="1" applyAlignment="1" applyProtection="1">
      <alignment vertical="center"/>
      <protection hidden="1"/>
    </xf>
    <xf numFmtId="1" fontId="9" fillId="0" borderId="0" xfId="0" applyNumberFormat="1" applyFont="1" applyAlignment="1" applyProtection="1">
      <alignment vertical="center"/>
      <protection hidden="1"/>
    </xf>
    <xf numFmtId="2" fontId="21" fillId="0" borderId="0" xfId="0" applyNumberFormat="1" applyFont="1" applyAlignment="1" applyProtection="1">
      <alignment vertical="center"/>
      <protection hidden="1"/>
    </xf>
    <xf numFmtId="165" fontId="21" fillId="0" borderId="0" xfId="0" applyNumberFormat="1" applyFont="1" applyAlignment="1" applyProtection="1">
      <alignment vertical="center"/>
      <protection hidden="1"/>
    </xf>
    <xf numFmtId="167" fontId="21"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0" fontId="24" fillId="0" borderId="0" xfId="0" applyFont="1" applyAlignment="1" applyProtection="1">
      <alignment vertical="center"/>
      <protection hidden="1"/>
    </xf>
    <xf numFmtId="1" fontId="11" fillId="0" borderId="0" xfId="0" applyNumberFormat="1" applyFont="1" applyAlignment="1" applyProtection="1">
      <alignment vertical="center"/>
      <protection hidden="1"/>
    </xf>
    <xf numFmtId="0" fontId="21" fillId="0" borderId="0" xfId="0" applyFont="1" applyAlignment="1" applyProtection="1">
      <alignment vertical="center" wrapText="1"/>
      <protection hidden="1"/>
    </xf>
    <xf numFmtId="0" fontId="21" fillId="0" borderId="0" xfId="0" applyFont="1" applyAlignment="1" applyProtection="1">
      <alignment horizontal="center" vertical="center" wrapText="1"/>
      <protection hidden="1"/>
    </xf>
    <xf numFmtId="0" fontId="8" fillId="0" borderId="0" xfId="0" applyFont="1" applyAlignment="1" applyProtection="1">
      <alignment vertical="center" wrapText="1"/>
      <protection hidden="1"/>
    </xf>
    <xf numFmtId="1" fontId="23" fillId="0" borderId="15" xfId="0" applyNumberFormat="1" applyFont="1" applyBorder="1" applyAlignment="1" applyProtection="1">
      <alignment horizontal="center" vertical="center"/>
      <protection hidden="1"/>
    </xf>
    <xf numFmtId="9" fontId="21" fillId="0" borderId="0" xfId="2" applyFont="1" applyFill="1" applyBorder="1" applyAlignment="1" applyProtection="1">
      <alignment vertical="center"/>
      <protection hidden="1"/>
    </xf>
    <xf numFmtId="9" fontId="21" fillId="0" borderId="0" xfId="0" applyNumberFormat="1" applyFont="1" applyAlignment="1" applyProtection="1">
      <alignment vertical="center"/>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vertical="center" wrapText="1"/>
      <protection hidden="1"/>
    </xf>
    <xf numFmtId="164" fontId="23" fillId="0" borderId="0" xfId="0" applyNumberFormat="1" applyFont="1" applyAlignment="1" applyProtection="1">
      <alignment vertical="center"/>
      <protection hidden="1"/>
    </xf>
    <xf numFmtId="1" fontId="9" fillId="0" borderId="0" xfId="0" applyNumberFormat="1" applyFont="1" applyAlignment="1" applyProtection="1">
      <alignment horizontal="center" vertical="center"/>
      <protection hidden="1"/>
    </xf>
    <xf numFmtId="164" fontId="11" fillId="0" borderId="0" xfId="0" applyNumberFormat="1" applyFont="1" applyAlignment="1" applyProtection="1">
      <alignment vertical="center"/>
      <protection hidden="1"/>
    </xf>
    <xf numFmtId="0" fontId="11" fillId="0" borderId="15" xfId="0" applyFont="1" applyBorder="1" applyAlignment="1">
      <alignment horizontal="right" vertical="center" indent="2"/>
    </xf>
    <xf numFmtId="0" fontId="11" fillId="0" borderId="16" xfId="0" applyFont="1" applyBorder="1" applyAlignment="1">
      <alignment horizontal="right" vertical="center" indent="2"/>
    </xf>
    <xf numFmtId="0" fontId="25" fillId="0" borderId="0" xfId="0" applyFont="1"/>
    <xf numFmtId="0" fontId="10" fillId="0" borderId="0" xfId="0" applyFont="1" applyAlignment="1" applyProtection="1">
      <alignment vertical="center" wrapText="1"/>
      <protection hidden="1"/>
    </xf>
    <xf numFmtId="0" fontId="11" fillId="0" borderId="15" xfId="0" applyFont="1" applyBorder="1" applyAlignment="1">
      <alignment horizontal="center" vertical="center"/>
    </xf>
    <xf numFmtId="10" fontId="3" fillId="0" borderId="0" xfId="2" applyNumberFormat="1" applyFont="1"/>
    <xf numFmtId="49" fontId="26" fillId="0" borderId="0" xfId="0" applyNumberFormat="1" applyFont="1" applyAlignment="1">
      <alignment horizontal="right" vertical="center"/>
    </xf>
    <xf numFmtId="0" fontId="10" fillId="0" borderId="1" xfId="0" applyFont="1" applyBorder="1" applyAlignment="1">
      <alignment horizontal="center" vertical="center"/>
    </xf>
    <xf numFmtId="0" fontId="26" fillId="0" borderId="0" xfId="0" applyFont="1" applyAlignment="1">
      <alignment horizontal="right" vertical="center"/>
    </xf>
    <xf numFmtId="0" fontId="16" fillId="0" borderId="0" xfId="0" applyFont="1" applyAlignment="1">
      <alignment horizontal="left" vertical="center" wrapText="1"/>
    </xf>
  </cellXfs>
  <cellStyles count="3">
    <cellStyle name="Currency" xfId="1" builtinId="4"/>
    <cellStyle name="Normal" xfId="0" builtinId="0"/>
    <cellStyle name="Percent" xfId="2" builtinId="5"/>
  </cellStyles>
  <dxfs count="7">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pn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5.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6.x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3" Type="http://schemas.openxmlformats.org/officeDocument/2006/relationships/image" Target="../media/image27.emf"/><Relationship Id="rId7" Type="http://schemas.openxmlformats.org/officeDocument/2006/relationships/image" Target="../media/image31.emf"/><Relationship Id="rId12" Type="http://schemas.openxmlformats.org/officeDocument/2006/relationships/image" Target="../media/image36.emf"/><Relationship Id="rId2" Type="http://schemas.openxmlformats.org/officeDocument/2006/relationships/image" Target="../media/image14.emf"/><Relationship Id="rId16" Type="http://schemas.openxmlformats.org/officeDocument/2006/relationships/image" Target="../media/image40.emf"/><Relationship Id="rId1" Type="http://schemas.openxmlformats.org/officeDocument/2006/relationships/image" Target="../media/image7.png"/><Relationship Id="rId6" Type="http://schemas.openxmlformats.org/officeDocument/2006/relationships/image" Target="../media/image30.emf"/><Relationship Id="rId11" Type="http://schemas.openxmlformats.org/officeDocument/2006/relationships/image" Target="../media/image35.emf"/><Relationship Id="rId5" Type="http://schemas.openxmlformats.org/officeDocument/2006/relationships/image" Target="../media/image29.emf"/><Relationship Id="rId15" Type="http://schemas.openxmlformats.org/officeDocument/2006/relationships/image" Target="../media/image39.emf"/><Relationship Id="rId10" Type="http://schemas.openxmlformats.org/officeDocument/2006/relationships/image" Target="../media/image34.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s>
</file>

<file path=xl/drawings/_rels/drawing7.x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2.emf"/><Relationship Id="rId18" Type="http://schemas.openxmlformats.org/officeDocument/2006/relationships/image" Target="../media/image27.emf"/><Relationship Id="rId3" Type="http://schemas.openxmlformats.org/officeDocument/2006/relationships/image" Target="../media/image42.emf"/><Relationship Id="rId7" Type="http://schemas.openxmlformats.org/officeDocument/2006/relationships/image" Target="../media/image46.emf"/><Relationship Id="rId12" Type="http://schemas.openxmlformats.org/officeDocument/2006/relationships/image" Target="../media/image51.emf"/><Relationship Id="rId17" Type="http://schemas.openxmlformats.org/officeDocument/2006/relationships/image" Target="../media/image55.emf"/><Relationship Id="rId2" Type="http://schemas.openxmlformats.org/officeDocument/2006/relationships/image" Target="../media/image41.emf"/><Relationship Id="rId16" Type="http://schemas.openxmlformats.org/officeDocument/2006/relationships/image" Target="../media/image54.emf"/><Relationship Id="rId20" Type="http://schemas.openxmlformats.org/officeDocument/2006/relationships/image" Target="../media/image57.emf"/><Relationship Id="rId1" Type="http://schemas.openxmlformats.org/officeDocument/2006/relationships/image" Target="../media/image7.png"/><Relationship Id="rId6" Type="http://schemas.openxmlformats.org/officeDocument/2006/relationships/image" Target="../media/image45.emf"/><Relationship Id="rId11" Type="http://schemas.openxmlformats.org/officeDocument/2006/relationships/image" Target="../media/image50.emf"/><Relationship Id="rId5" Type="http://schemas.openxmlformats.org/officeDocument/2006/relationships/image" Target="../media/image44.emf"/><Relationship Id="rId15" Type="http://schemas.openxmlformats.org/officeDocument/2006/relationships/image" Target="../media/image14.emf"/><Relationship Id="rId10" Type="http://schemas.openxmlformats.org/officeDocument/2006/relationships/image" Target="../media/image49.emf"/><Relationship Id="rId19" Type="http://schemas.openxmlformats.org/officeDocument/2006/relationships/image" Target="../media/image56.emf"/><Relationship Id="rId4" Type="http://schemas.openxmlformats.org/officeDocument/2006/relationships/image" Target="../media/image43.emf"/><Relationship Id="rId9" Type="http://schemas.openxmlformats.org/officeDocument/2006/relationships/image" Target="../media/image48.emf"/><Relationship Id="rId14" Type="http://schemas.openxmlformats.org/officeDocument/2006/relationships/image" Target="../media/image5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38100</xdr:rowOff>
    </xdr:from>
    <xdr:to>
      <xdr:col>3</xdr:col>
      <xdr:colOff>47625</xdr:colOff>
      <xdr:row>8</xdr:row>
      <xdr:rowOff>180975</xdr:rowOff>
    </xdr:to>
    <xdr:pic>
      <xdr:nvPicPr>
        <xdr:cNvPr id="5" name="Picture 4">
          <a:extLst>
            <a:ext uri="{FF2B5EF4-FFF2-40B4-BE49-F238E27FC236}">
              <a16:creationId xmlns:a16="http://schemas.microsoft.com/office/drawing/2014/main" id="{71F01AAE-907D-5117-80C8-DF7EEC9C0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209800"/>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190500</xdr:rowOff>
    </xdr:to>
    <xdr:pic>
      <xdr:nvPicPr>
        <xdr:cNvPr id="6" name="Picture 5">
          <a:extLst>
            <a:ext uri="{FF2B5EF4-FFF2-40B4-BE49-F238E27FC236}">
              <a16:creationId xmlns:a16="http://schemas.microsoft.com/office/drawing/2014/main" id="{21629E56-627A-A1C6-1C09-1F1DD2BA2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46697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47625</xdr:rowOff>
    </xdr:from>
    <xdr:to>
      <xdr:col>3</xdr:col>
      <xdr:colOff>47625</xdr:colOff>
      <xdr:row>10</xdr:row>
      <xdr:rowOff>200025</xdr:rowOff>
    </xdr:to>
    <xdr:pic>
      <xdr:nvPicPr>
        <xdr:cNvPr id="7" name="Picture 6">
          <a:extLst>
            <a:ext uri="{FF2B5EF4-FFF2-40B4-BE49-F238E27FC236}">
              <a16:creationId xmlns:a16="http://schemas.microsoft.com/office/drawing/2014/main" id="{89F80028-60B2-90B8-0A10-0549710A47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71462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47625</xdr:rowOff>
    </xdr:from>
    <xdr:to>
      <xdr:col>3</xdr:col>
      <xdr:colOff>47625</xdr:colOff>
      <xdr:row>11</xdr:row>
      <xdr:rowOff>219075</xdr:rowOff>
    </xdr:to>
    <xdr:pic>
      <xdr:nvPicPr>
        <xdr:cNvPr id="8" name="Picture 7">
          <a:extLst>
            <a:ext uri="{FF2B5EF4-FFF2-40B4-BE49-F238E27FC236}">
              <a16:creationId xmlns:a16="http://schemas.microsoft.com/office/drawing/2014/main" id="{CD695DCC-BEAE-A839-C93B-B33E983F83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962275"/>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38100</xdr:rowOff>
    </xdr:from>
    <xdr:to>
      <xdr:col>3</xdr:col>
      <xdr:colOff>47625</xdr:colOff>
      <xdr:row>12</xdr:row>
      <xdr:rowOff>228600</xdr:rowOff>
    </xdr:to>
    <xdr:pic>
      <xdr:nvPicPr>
        <xdr:cNvPr id="9" name="Picture 8">
          <a:extLst>
            <a:ext uri="{FF2B5EF4-FFF2-40B4-BE49-F238E27FC236}">
              <a16:creationId xmlns:a16="http://schemas.microsoft.com/office/drawing/2014/main" id="{62384F83-4697-11AA-A937-8CA5EB7333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20040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38100</xdr:rowOff>
    </xdr:from>
    <xdr:to>
      <xdr:col>3</xdr:col>
      <xdr:colOff>47625</xdr:colOff>
      <xdr:row>13</xdr:row>
      <xdr:rowOff>228600</xdr:rowOff>
    </xdr:to>
    <xdr:pic>
      <xdr:nvPicPr>
        <xdr:cNvPr id="10" name="Picture 9">
          <a:extLst>
            <a:ext uri="{FF2B5EF4-FFF2-40B4-BE49-F238E27FC236}">
              <a16:creationId xmlns:a16="http://schemas.microsoft.com/office/drawing/2014/main" id="{6E776926-5A5D-D531-FBC3-09CEEEA48B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4480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19050</xdr:rowOff>
    </xdr:from>
    <xdr:to>
      <xdr:col>3</xdr:col>
      <xdr:colOff>47625</xdr:colOff>
      <xdr:row>14</xdr:row>
      <xdr:rowOff>228600</xdr:rowOff>
    </xdr:to>
    <xdr:pic>
      <xdr:nvPicPr>
        <xdr:cNvPr id="11" name="Picture 10">
          <a:extLst>
            <a:ext uri="{FF2B5EF4-FFF2-40B4-BE49-F238E27FC236}">
              <a16:creationId xmlns:a16="http://schemas.microsoft.com/office/drawing/2014/main" id="{78EFEF9F-9164-F948-327C-5E0C121628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36766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9525</xdr:rowOff>
    </xdr:from>
    <xdr:to>
      <xdr:col>3</xdr:col>
      <xdr:colOff>47625</xdr:colOff>
      <xdr:row>16</xdr:row>
      <xdr:rowOff>0</xdr:rowOff>
    </xdr:to>
    <xdr:pic>
      <xdr:nvPicPr>
        <xdr:cNvPr id="12" name="Picture 11">
          <a:extLst>
            <a:ext uri="{FF2B5EF4-FFF2-40B4-BE49-F238E27FC236}">
              <a16:creationId xmlns:a16="http://schemas.microsoft.com/office/drawing/2014/main" id="{BC6D0098-69D9-859E-46E4-917DBB4449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914775"/>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1114425</xdr:colOff>
      <xdr:row>1</xdr:row>
      <xdr:rowOff>66675</xdr:rowOff>
    </xdr:from>
    <xdr:to>
      <xdr:col>6</xdr:col>
      <xdr:colOff>1563293</xdr:colOff>
      <xdr:row>1</xdr:row>
      <xdr:rowOff>419100</xdr:rowOff>
    </xdr:to>
    <xdr:pic>
      <xdr:nvPicPr>
        <xdr:cNvPr id="13" name="Picture 12">
          <a:extLst>
            <a:ext uri="{FF2B5EF4-FFF2-40B4-BE49-F238E27FC236}">
              <a16:creationId xmlns:a16="http://schemas.microsoft.com/office/drawing/2014/main" id="{29834979-B6CB-44D2-BBE7-B0B2CCA5A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1114425</xdr:colOff>
      <xdr:row>1</xdr:row>
      <xdr:rowOff>66675</xdr:rowOff>
    </xdr:from>
    <xdr:to>
      <xdr:col>6</xdr:col>
      <xdr:colOff>1563293</xdr:colOff>
      <xdr:row>1</xdr:row>
      <xdr:rowOff>419100</xdr:rowOff>
    </xdr:to>
    <xdr:pic>
      <xdr:nvPicPr>
        <xdr:cNvPr id="10" name="Picture 9">
          <a:extLst>
            <a:ext uri="{FF2B5EF4-FFF2-40B4-BE49-F238E27FC236}">
              <a16:creationId xmlns:a16="http://schemas.microsoft.com/office/drawing/2014/main" id="{C9C937DC-3200-4A4C-9EF1-B7E7201B5E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twoCellAnchor editAs="oneCell">
    <xdr:from>
      <xdr:col>2</xdr:col>
      <xdr:colOff>0</xdr:colOff>
      <xdr:row>8</xdr:row>
      <xdr:rowOff>47625</xdr:rowOff>
    </xdr:from>
    <xdr:to>
      <xdr:col>3</xdr:col>
      <xdr:colOff>47625</xdr:colOff>
      <xdr:row>8</xdr:row>
      <xdr:rowOff>190500</xdr:rowOff>
    </xdr:to>
    <xdr:pic>
      <xdr:nvPicPr>
        <xdr:cNvPr id="11" name="Picture 10">
          <a:extLst>
            <a:ext uri="{FF2B5EF4-FFF2-40B4-BE49-F238E27FC236}">
              <a16:creationId xmlns:a16="http://schemas.microsoft.com/office/drawing/2014/main" id="{680D86D2-F8FC-989A-9C8E-F6F9AFF6F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21932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200025</xdr:rowOff>
    </xdr:to>
    <xdr:pic>
      <xdr:nvPicPr>
        <xdr:cNvPr id="12" name="Picture 11">
          <a:extLst>
            <a:ext uri="{FF2B5EF4-FFF2-40B4-BE49-F238E27FC236}">
              <a16:creationId xmlns:a16="http://schemas.microsoft.com/office/drawing/2014/main" id="{DD4AF90E-36F8-B58C-5B1F-B2A7C9E9EC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46697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38100</xdr:rowOff>
    </xdr:from>
    <xdr:to>
      <xdr:col>3</xdr:col>
      <xdr:colOff>47625</xdr:colOff>
      <xdr:row>10</xdr:row>
      <xdr:rowOff>209550</xdr:rowOff>
    </xdr:to>
    <xdr:pic>
      <xdr:nvPicPr>
        <xdr:cNvPr id="13" name="Picture 12">
          <a:extLst>
            <a:ext uri="{FF2B5EF4-FFF2-40B4-BE49-F238E27FC236}">
              <a16:creationId xmlns:a16="http://schemas.microsoft.com/office/drawing/2014/main" id="{D9D8A973-A78A-F33F-6F32-56D340BC47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2705100"/>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38100</xdr:rowOff>
    </xdr:from>
    <xdr:to>
      <xdr:col>3</xdr:col>
      <xdr:colOff>47625</xdr:colOff>
      <xdr:row>11</xdr:row>
      <xdr:rowOff>228600</xdr:rowOff>
    </xdr:to>
    <xdr:pic>
      <xdr:nvPicPr>
        <xdr:cNvPr id="14" name="Picture 13">
          <a:extLst>
            <a:ext uri="{FF2B5EF4-FFF2-40B4-BE49-F238E27FC236}">
              <a16:creationId xmlns:a16="http://schemas.microsoft.com/office/drawing/2014/main" id="{5F4F44CF-D2BE-AE2A-DB3F-ACD77EBA50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29527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19050</xdr:rowOff>
    </xdr:from>
    <xdr:to>
      <xdr:col>3</xdr:col>
      <xdr:colOff>47625</xdr:colOff>
      <xdr:row>12</xdr:row>
      <xdr:rowOff>228600</xdr:rowOff>
    </xdr:to>
    <xdr:pic>
      <xdr:nvPicPr>
        <xdr:cNvPr id="15" name="Picture 14">
          <a:extLst>
            <a:ext uri="{FF2B5EF4-FFF2-40B4-BE49-F238E27FC236}">
              <a16:creationId xmlns:a16="http://schemas.microsoft.com/office/drawing/2014/main" id="{8A1DD627-BF22-7CE9-7297-BED54826FD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1813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3</xdr:col>
      <xdr:colOff>47625</xdr:colOff>
      <xdr:row>13</xdr:row>
      <xdr:rowOff>238125</xdr:rowOff>
    </xdr:to>
    <xdr:pic>
      <xdr:nvPicPr>
        <xdr:cNvPr id="16" name="Picture 15">
          <a:extLst>
            <a:ext uri="{FF2B5EF4-FFF2-40B4-BE49-F238E27FC236}">
              <a16:creationId xmlns:a16="http://schemas.microsoft.com/office/drawing/2014/main" id="{29A2914A-52C3-768F-71D7-AD4570D732F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62150" y="3409950"/>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1143000</xdr:colOff>
      <xdr:row>1</xdr:row>
      <xdr:rowOff>38099</xdr:rowOff>
    </xdr:from>
    <xdr:to>
      <xdr:col>6</xdr:col>
      <xdr:colOff>1589884</xdr:colOff>
      <xdr:row>1</xdr:row>
      <xdr:rowOff>390524</xdr:rowOff>
    </xdr:to>
    <xdr:pic>
      <xdr:nvPicPr>
        <xdr:cNvPr id="3" name="Picture 2">
          <a:extLst>
            <a:ext uri="{FF2B5EF4-FFF2-40B4-BE49-F238E27FC236}">
              <a16:creationId xmlns:a16="http://schemas.microsoft.com/office/drawing/2014/main" id="{6246A5F0-35B0-B285-1ECA-335BC1473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675" y="2857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7" name="Picture 6">
          <a:extLst>
            <a:ext uri="{FF2B5EF4-FFF2-40B4-BE49-F238E27FC236}">
              <a16:creationId xmlns:a16="http://schemas.microsoft.com/office/drawing/2014/main" id="{79C271FE-395C-4750-8503-79238B631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517" y="5943715"/>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11" name="Picture 10">
          <a:extLst>
            <a:ext uri="{FF2B5EF4-FFF2-40B4-BE49-F238E27FC236}">
              <a16:creationId xmlns:a16="http://schemas.microsoft.com/office/drawing/2014/main" id="{FC0F2D5D-64B2-AD61-7809-79D283F245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00325" y="215265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12" name="Picture 11">
          <a:extLst>
            <a:ext uri="{FF2B5EF4-FFF2-40B4-BE49-F238E27FC236}">
              <a16:creationId xmlns:a16="http://schemas.microsoft.com/office/drawing/2014/main" id="{A54B0AFC-F76C-4C6C-F92C-C0888D7CB7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31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13" name="Picture 12">
          <a:extLst>
            <a:ext uri="{FF2B5EF4-FFF2-40B4-BE49-F238E27FC236}">
              <a16:creationId xmlns:a16="http://schemas.microsoft.com/office/drawing/2014/main" id="{D9E33C6F-28BF-F911-D3E0-7AA0EDF658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6025" y="268605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14" name="Picture 13">
          <a:extLst>
            <a:ext uri="{FF2B5EF4-FFF2-40B4-BE49-F238E27FC236}">
              <a16:creationId xmlns:a16="http://schemas.microsoft.com/office/drawing/2014/main" id="{9FD094EB-F5D5-8256-39AB-A376FA642A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19350" y="29527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15" name="Picture 14">
          <a:extLst>
            <a:ext uri="{FF2B5EF4-FFF2-40B4-BE49-F238E27FC236}">
              <a16:creationId xmlns:a16="http://schemas.microsoft.com/office/drawing/2014/main" id="{074267D8-4057-0C9B-7304-4CB25F7AF6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62200" y="321945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16" name="Picture 15">
          <a:extLst>
            <a:ext uri="{FF2B5EF4-FFF2-40B4-BE49-F238E27FC236}">
              <a16:creationId xmlns:a16="http://schemas.microsoft.com/office/drawing/2014/main" id="{B12F04FF-3B3E-0C5B-6063-F80D77E01E4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14575" y="34861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7" name="Picture 16">
          <a:extLst>
            <a:ext uri="{FF2B5EF4-FFF2-40B4-BE49-F238E27FC236}">
              <a16:creationId xmlns:a16="http://schemas.microsoft.com/office/drawing/2014/main" id="{F5973016-B2E2-CF06-C605-A3FBBCF6A26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75285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8" name="Picture 17">
          <a:extLst>
            <a:ext uri="{FF2B5EF4-FFF2-40B4-BE49-F238E27FC236}">
              <a16:creationId xmlns:a16="http://schemas.microsoft.com/office/drawing/2014/main" id="{58F3CFDB-5967-390F-918E-3F79BA3464A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00275" y="40195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9" name="Picture 18">
          <a:extLst>
            <a:ext uri="{FF2B5EF4-FFF2-40B4-BE49-F238E27FC236}">
              <a16:creationId xmlns:a16="http://schemas.microsoft.com/office/drawing/2014/main" id="{F3FC54D4-6D23-3001-5AC2-A1A339E83E7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43125" y="428625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20" name="Picture 19">
          <a:extLst>
            <a:ext uri="{FF2B5EF4-FFF2-40B4-BE49-F238E27FC236}">
              <a16:creationId xmlns:a16="http://schemas.microsoft.com/office/drawing/2014/main" id="{3CC47480-D795-8D12-C977-BCF7A559215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45529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21" name="Picture 20">
          <a:extLst>
            <a:ext uri="{FF2B5EF4-FFF2-40B4-BE49-F238E27FC236}">
              <a16:creationId xmlns:a16="http://schemas.microsoft.com/office/drawing/2014/main" id="{D240EF7D-956B-7B12-2791-9B4C3B9D63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00250" y="481965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22" name="Picture 21">
          <a:extLst>
            <a:ext uri="{FF2B5EF4-FFF2-40B4-BE49-F238E27FC236}">
              <a16:creationId xmlns:a16="http://schemas.microsoft.com/office/drawing/2014/main" id="{DDDEFF35-2A6C-C2BA-3E43-9FE2545B6AC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71675" y="50863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23" name="Picture 22">
          <a:extLst>
            <a:ext uri="{FF2B5EF4-FFF2-40B4-BE49-F238E27FC236}">
              <a16:creationId xmlns:a16="http://schemas.microsoft.com/office/drawing/2014/main" id="{398DD937-42A6-4B04-B0E0-B4D80D96F55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62927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1123950</xdr:colOff>
      <xdr:row>1</xdr:row>
      <xdr:rowOff>47624</xdr:rowOff>
    </xdr:from>
    <xdr:to>
      <xdr:col>6</xdr:col>
      <xdr:colOff>1570834</xdr:colOff>
      <xdr:row>1</xdr:row>
      <xdr:rowOff>400049</xdr:rowOff>
    </xdr:to>
    <xdr:pic>
      <xdr:nvPicPr>
        <xdr:cNvPr id="2" name="Picture 1">
          <a:extLst>
            <a:ext uri="{FF2B5EF4-FFF2-40B4-BE49-F238E27FC236}">
              <a16:creationId xmlns:a16="http://schemas.microsoft.com/office/drawing/2014/main" id="{16DEE256-C4A1-4856-BA25-300351DC92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25" y="295274"/>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8AB4BB1E-6276-4DC7-9BF0-C9E77633D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B1465424-2C60-4206-80EB-6631635C5B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604610B2-C0C4-429B-8630-05CA04657A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10F202FD-6EB8-4D63-A69C-55814ADFD3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5B205B4D-B879-4321-99CA-FF6AB485AE6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59E46D6F-B789-47FE-9F19-8F2B6DC2FC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E87AF52B-55C2-473E-B692-4A025C2FEF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E6C41EAC-3E44-4AF9-99F2-41A92342AE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9431D95E-DAC4-4BEB-BF27-6B68D3A4A93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BF480C83-7250-48F9-B942-2F0C171332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D311DAA8-4C4F-44CC-BB46-8AA5F2C8632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C3F6DA47-1211-4494-B5E7-D34AEAEE6A7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90CA061B-0070-4D98-8DA8-871E125C7B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637DCB42-A9B0-47B9-AE45-CBAC8075D84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1133475</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A61F4E7C-6BC3-4368-BEC5-51AA9788ED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6A828243-51C6-465B-91BC-64A7F57C62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4CE682D7-9365-49E2-B9C9-1C800C0B23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7F7211DE-4CDC-4AB1-9B29-646A43B6C4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89636D71-69F6-476C-9E9A-FE014DF463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1EED640E-497F-43FB-8E4C-D4C9B576334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BDFC2B64-1B6A-4CA9-98F2-062F622F239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3117C1AF-5D77-4FDA-9091-FAE78DE9430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4FEE81BE-3B3E-466D-850F-9A534C9651F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7B4DCB11-3825-4677-B018-979608A84BF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AF2BD9D7-6A6D-49A8-85E2-6394826961C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F8D564E3-5CF7-4933-A3D7-1D6DCE54ACD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FEAA039C-1CA6-4D5F-B4D2-0F5E448BD65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2B962743-D893-4592-A157-9CD0ED7A7B9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8529DB4A-440C-4CFC-8796-D2D5BE8B56C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1600200</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8F63D800-EFB5-40E3-A762-D7B8EB221F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1875"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D285C39F-191F-4970-A55D-AD46A89AF6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23</xdr:row>
      <xdr:rowOff>28575</xdr:rowOff>
    </xdr:from>
    <xdr:to>
      <xdr:col>2</xdr:col>
      <xdr:colOff>1009650</xdr:colOff>
      <xdr:row>24</xdr:row>
      <xdr:rowOff>0</xdr:rowOff>
    </xdr:to>
    <xdr:pic>
      <xdr:nvPicPr>
        <xdr:cNvPr id="16" name="Picture 15">
          <a:extLst>
            <a:ext uri="{FF2B5EF4-FFF2-40B4-BE49-F238E27FC236}">
              <a16:creationId xmlns:a16="http://schemas.microsoft.com/office/drawing/2014/main" id="{5DBE1878-FE2B-4971-BA4A-51C72DC4D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8</xdr:row>
      <xdr:rowOff>0</xdr:rowOff>
    </xdr:from>
    <xdr:to>
      <xdr:col>3</xdr:col>
      <xdr:colOff>42820</xdr:colOff>
      <xdr:row>8</xdr:row>
      <xdr:rowOff>244800</xdr:rowOff>
    </xdr:to>
    <xdr:pic>
      <xdr:nvPicPr>
        <xdr:cNvPr id="9" name="Picture 8">
          <a:extLst>
            <a:ext uri="{FF2B5EF4-FFF2-40B4-BE49-F238E27FC236}">
              <a16:creationId xmlns:a16="http://schemas.microsoft.com/office/drawing/2014/main" id="{A75785A1-E375-4809-239B-8212D63BE5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28900" y="2381250"/>
          <a:ext cx="62384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619125</xdr:colOff>
      <xdr:row>9</xdr:row>
      <xdr:rowOff>0</xdr:rowOff>
    </xdr:from>
    <xdr:to>
      <xdr:col>3</xdr:col>
      <xdr:colOff>42576</xdr:colOff>
      <xdr:row>9</xdr:row>
      <xdr:rowOff>244800</xdr:rowOff>
    </xdr:to>
    <xdr:pic>
      <xdr:nvPicPr>
        <xdr:cNvPr id="10" name="Picture 9">
          <a:extLst>
            <a:ext uri="{FF2B5EF4-FFF2-40B4-BE49-F238E27FC236}">
              <a16:creationId xmlns:a16="http://schemas.microsoft.com/office/drawing/2014/main" id="{DE15886A-B9A3-635B-2689-00891671D6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81275" y="2628900"/>
          <a:ext cx="67122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10</xdr:row>
      <xdr:rowOff>0</xdr:rowOff>
    </xdr:from>
    <xdr:to>
      <xdr:col>3</xdr:col>
      <xdr:colOff>51856</xdr:colOff>
      <xdr:row>10</xdr:row>
      <xdr:rowOff>244800</xdr:rowOff>
    </xdr:to>
    <xdr:pic>
      <xdr:nvPicPr>
        <xdr:cNvPr id="11" name="Picture 10">
          <a:extLst>
            <a:ext uri="{FF2B5EF4-FFF2-40B4-BE49-F238E27FC236}">
              <a16:creationId xmlns:a16="http://schemas.microsoft.com/office/drawing/2014/main" id="{3B8C9182-9BD4-E66E-09E6-1B6671D765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3175" y="2876550"/>
          <a:ext cx="71860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11</xdr:row>
      <xdr:rowOff>0</xdr:rowOff>
    </xdr:from>
    <xdr:to>
      <xdr:col>3</xdr:col>
      <xdr:colOff>41843</xdr:colOff>
      <xdr:row>11</xdr:row>
      <xdr:rowOff>244800</xdr:rowOff>
    </xdr:to>
    <xdr:pic>
      <xdr:nvPicPr>
        <xdr:cNvPr id="12" name="Picture 11">
          <a:extLst>
            <a:ext uri="{FF2B5EF4-FFF2-40B4-BE49-F238E27FC236}">
              <a16:creationId xmlns:a16="http://schemas.microsoft.com/office/drawing/2014/main" id="{F12B6BAD-2D22-0A44-1AF5-1559461426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124200"/>
          <a:ext cx="81336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xdr:colOff>
      <xdr:row>12</xdr:row>
      <xdr:rowOff>0</xdr:rowOff>
    </xdr:from>
    <xdr:to>
      <xdr:col>3</xdr:col>
      <xdr:colOff>41354</xdr:colOff>
      <xdr:row>12</xdr:row>
      <xdr:rowOff>244800</xdr:rowOff>
    </xdr:to>
    <xdr:pic>
      <xdr:nvPicPr>
        <xdr:cNvPr id="13" name="Picture 12">
          <a:extLst>
            <a:ext uri="{FF2B5EF4-FFF2-40B4-BE49-F238E27FC236}">
              <a16:creationId xmlns:a16="http://schemas.microsoft.com/office/drawing/2014/main" id="{3899C4A5-FDD7-443B-74F4-0C76427F80B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43150" y="3371850"/>
          <a:ext cx="908129"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13</xdr:row>
      <xdr:rowOff>0</xdr:rowOff>
    </xdr:from>
    <xdr:to>
      <xdr:col>3</xdr:col>
      <xdr:colOff>40865</xdr:colOff>
      <xdr:row>13</xdr:row>
      <xdr:rowOff>244800</xdr:rowOff>
    </xdr:to>
    <xdr:pic>
      <xdr:nvPicPr>
        <xdr:cNvPr id="14" name="Picture 13">
          <a:extLst>
            <a:ext uri="{FF2B5EF4-FFF2-40B4-BE49-F238E27FC236}">
              <a16:creationId xmlns:a16="http://schemas.microsoft.com/office/drawing/2014/main" id="{7CF14761-634F-4FA9-3DD7-F1E8A685AB3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619500"/>
          <a:ext cx="1002890"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14</xdr:row>
      <xdr:rowOff>0</xdr:rowOff>
    </xdr:from>
    <xdr:to>
      <xdr:col>3</xdr:col>
      <xdr:colOff>40377</xdr:colOff>
      <xdr:row>14</xdr:row>
      <xdr:rowOff>244800</xdr:rowOff>
    </xdr:to>
    <xdr:pic>
      <xdr:nvPicPr>
        <xdr:cNvPr id="15" name="Picture 14">
          <a:extLst>
            <a:ext uri="{FF2B5EF4-FFF2-40B4-BE49-F238E27FC236}">
              <a16:creationId xmlns:a16="http://schemas.microsoft.com/office/drawing/2014/main" id="{488956EC-394D-79AB-5009-2423ED11813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52650" y="3867150"/>
          <a:ext cx="1097652"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15</xdr:row>
      <xdr:rowOff>0</xdr:rowOff>
    </xdr:from>
    <xdr:to>
      <xdr:col>3</xdr:col>
      <xdr:colOff>49413</xdr:colOff>
      <xdr:row>15</xdr:row>
      <xdr:rowOff>244800</xdr:rowOff>
    </xdr:to>
    <xdr:pic>
      <xdr:nvPicPr>
        <xdr:cNvPr id="17" name="Picture 16">
          <a:extLst>
            <a:ext uri="{FF2B5EF4-FFF2-40B4-BE49-F238E27FC236}">
              <a16:creationId xmlns:a16="http://schemas.microsoft.com/office/drawing/2014/main" id="{F976DAB2-CE68-79E6-254D-59DA8D88DCC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66925" y="4114800"/>
          <a:ext cx="1192413"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16</xdr:row>
      <xdr:rowOff>0</xdr:rowOff>
    </xdr:from>
    <xdr:to>
      <xdr:col>3</xdr:col>
      <xdr:colOff>48924</xdr:colOff>
      <xdr:row>16</xdr:row>
      <xdr:rowOff>244800</xdr:rowOff>
    </xdr:to>
    <xdr:pic>
      <xdr:nvPicPr>
        <xdr:cNvPr id="18" name="Picture 17">
          <a:extLst>
            <a:ext uri="{FF2B5EF4-FFF2-40B4-BE49-F238E27FC236}">
              <a16:creationId xmlns:a16="http://schemas.microsoft.com/office/drawing/2014/main" id="{D29326D9-FA0A-0A0B-26AB-9B6F53FF8CE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71675" y="4362450"/>
          <a:ext cx="1287174"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1171575</xdr:colOff>
      <xdr:row>17</xdr:row>
      <xdr:rowOff>0</xdr:rowOff>
    </xdr:from>
    <xdr:to>
      <xdr:col>3</xdr:col>
      <xdr:colOff>57960</xdr:colOff>
      <xdr:row>17</xdr:row>
      <xdr:rowOff>244800</xdr:rowOff>
    </xdr:to>
    <xdr:pic>
      <xdr:nvPicPr>
        <xdr:cNvPr id="20" name="Picture 19">
          <a:extLst>
            <a:ext uri="{FF2B5EF4-FFF2-40B4-BE49-F238E27FC236}">
              <a16:creationId xmlns:a16="http://schemas.microsoft.com/office/drawing/2014/main" id="{320EFCDE-F7CD-0770-DC69-3B518A37B51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885950" y="4610100"/>
          <a:ext cx="138193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1076325</xdr:colOff>
      <xdr:row>18</xdr:row>
      <xdr:rowOff>0</xdr:rowOff>
    </xdr:from>
    <xdr:to>
      <xdr:col>3</xdr:col>
      <xdr:colOff>57472</xdr:colOff>
      <xdr:row>18</xdr:row>
      <xdr:rowOff>244800</xdr:rowOff>
    </xdr:to>
    <xdr:pic>
      <xdr:nvPicPr>
        <xdr:cNvPr id="23" name="Picture 22">
          <a:extLst>
            <a:ext uri="{FF2B5EF4-FFF2-40B4-BE49-F238E27FC236}">
              <a16:creationId xmlns:a16="http://schemas.microsoft.com/office/drawing/2014/main" id="{08BF28D2-352B-7F25-4CF2-EFB4A566BF8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790700" y="4857750"/>
          <a:ext cx="1476697"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19</xdr:row>
      <xdr:rowOff>0</xdr:rowOff>
    </xdr:from>
    <xdr:to>
      <xdr:col>3</xdr:col>
      <xdr:colOff>56983</xdr:colOff>
      <xdr:row>19</xdr:row>
      <xdr:rowOff>244800</xdr:rowOff>
    </xdr:to>
    <xdr:pic>
      <xdr:nvPicPr>
        <xdr:cNvPr id="24" name="Picture 23">
          <a:extLst>
            <a:ext uri="{FF2B5EF4-FFF2-40B4-BE49-F238E27FC236}">
              <a16:creationId xmlns:a16="http://schemas.microsoft.com/office/drawing/2014/main" id="{AF5E2285-6A20-FFD5-FC8E-3CC2D1D3221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695450" y="5105400"/>
          <a:ext cx="157145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857250</xdr:colOff>
      <xdr:row>22</xdr:row>
      <xdr:rowOff>9525</xdr:rowOff>
    </xdr:from>
    <xdr:to>
      <xdr:col>2</xdr:col>
      <xdr:colOff>971550</xdr:colOff>
      <xdr:row>22</xdr:row>
      <xdr:rowOff>226695</xdr:rowOff>
    </xdr:to>
    <xdr:pic>
      <xdr:nvPicPr>
        <xdr:cNvPr id="25" name="Picture 24">
          <a:extLst>
            <a:ext uri="{FF2B5EF4-FFF2-40B4-BE49-F238E27FC236}">
              <a16:creationId xmlns:a16="http://schemas.microsoft.com/office/drawing/2014/main" id="{8F3A32EA-1687-D46D-D6BF-D76F8DDE982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825750" y="5864225"/>
          <a:ext cx="114300" cy="217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1122761</xdr:colOff>
      <xdr:row>1</xdr:row>
      <xdr:rowOff>50800</xdr:rowOff>
    </xdr:from>
    <xdr:to>
      <xdr:col>6</xdr:col>
      <xdr:colOff>1569248</xdr:colOff>
      <xdr:row>1</xdr:row>
      <xdr:rowOff>403225</xdr:rowOff>
    </xdr:to>
    <xdr:pic>
      <xdr:nvPicPr>
        <xdr:cNvPr id="33" name="Picture 32">
          <a:extLst>
            <a:ext uri="{FF2B5EF4-FFF2-40B4-BE49-F238E27FC236}">
              <a16:creationId xmlns:a16="http://schemas.microsoft.com/office/drawing/2014/main" id="{B7B025AD-3853-4647-A663-C8B9D98F1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4436" y="298450"/>
          <a:ext cx="1732362" cy="352425"/>
        </a:xfrm>
        <a:prstGeom prst="rect">
          <a:avLst/>
        </a:prstGeom>
      </xdr:spPr>
    </xdr:pic>
    <xdr:clientData/>
  </xdr:twoCellAnchor>
  <xdr:twoCellAnchor editAs="oneCell">
    <xdr:from>
      <xdr:col>2</xdr:col>
      <xdr:colOff>586534</xdr:colOff>
      <xdr:row>23</xdr:row>
      <xdr:rowOff>28575</xdr:rowOff>
    </xdr:from>
    <xdr:to>
      <xdr:col>2</xdr:col>
      <xdr:colOff>977059</xdr:colOff>
      <xdr:row>24</xdr:row>
      <xdr:rowOff>0</xdr:rowOff>
    </xdr:to>
    <xdr:pic>
      <xdr:nvPicPr>
        <xdr:cNvPr id="36" name="Picture 35">
          <a:extLst>
            <a:ext uri="{FF2B5EF4-FFF2-40B4-BE49-F238E27FC236}">
              <a16:creationId xmlns:a16="http://schemas.microsoft.com/office/drawing/2014/main" id="{E3DF0ED4-B7E1-A345-4683-D1CCDF968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0374" y="4309087"/>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563696</xdr:colOff>
      <xdr:row>27</xdr:row>
      <xdr:rowOff>22837</xdr:rowOff>
    </xdr:from>
    <xdr:to>
      <xdr:col>2</xdr:col>
      <xdr:colOff>982796</xdr:colOff>
      <xdr:row>27</xdr:row>
      <xdr:rowOff>241912</xdr:rowOff>
    </xdr:to>
    <xdr:pic>
      <xdr:nvPicPr>
        <xdr:cNvPr id="37" name="Picture 36">
          <a:extLst>
            <a:ext uri="{FF2B5EF4-FFF2-40B4-BE49-F238E27FC236}">
              <a16:creationId xmlns:a16="http://schemas.microsoft.com/office/drawing/2014/main" id="{93BB507B-6794-826F-FEF2-8C9C4DE5EE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7536" y="5095186"/>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462708</xdr:colOff>
      <xdr:row>24</xdr:row>
      <xdr:rowOff>28575</xdr:rowOff>
    </xdr:from>
    <xdr:to>
      <xdr:col>2</xdr:col>
      <xdr:colOff>977058</xdr:colOff>
      <xdr:row>25</xdr:row>
      <xdr:rowOff>0</xdr:rowOff>
    </xdr:to>
    <xdr:pic>
      <xdr:nvPicPr>
        <xdr:cNvPr id="38" name="Picture 37">
          <a:extLst>
            <a:ext uri="{FF2B5EF4-FFF2-40B4-BE49-F238E27FC236}">
              <a16:creationId xmlns:a16="http://schemas.microsoft.com/office/drawing/2014/main" id="{DF9BE408-8F9D-903F-00FD-D40AEC104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86548" y="4573033"/>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474184</xdr:colOff>
      <xdr:row>28</xdr:row>
      <xdr:rowOff>17099</xdr:rowOff>
    </xdr:from>
    <xdr:to>
      <xdr:col>2</xdr:col>
      <xdr:colOff>988534</xdr:colOff>
      <xdr:row>28</xdr:row>
      <xdr:rowOff>236174</xdr:rowOff>
    </xdr:to>
    <xdr:pic>
      <xdr:nvPicPr>
        <xdr:cNvPr id="39" name="Picture 38">
          <a:extLst>
            <a:ext uri="{FF2B5EF4-FFF2-40B4-BE49-F238E27FC236}">
              <a16:creationId xmlns:a16="http://schemas.microsoft.com/office/drawing/2014/main" id="{A33744C3-AC58-13E6-0CB3-7144E737E5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98024" y="5353394"/>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277946</xdr:colOff>
      <xdr:row>25</xdr:row>
      <xdr:rowOff>22837</xdr:rowOff>
    </xdr:from>
    <xdr:to>
      <xdr:col>2</xdr:col>
      <xdr:colOff>982796</xdr:colOff>
      <xdr:row>25</xdr:row>
      <xdr:rowOff>241912</xdr:rowOff>
    </xdr:to>
    <xdr:pic>
      <xdr:nvPicPr>
        <xdr:cNvPr id="40" name="Picture 39">
          <a:extLst>
            <a:ext uri="{FF2B5EF4-FFF2-40B4-BE49-F238E27FC236}">
              <a16:creationId xmlns:a16="http://schemas.microsoft.com/office/drawing/2014/main" id="{04F9A292-8A7D-4618-28B0-FE1BE83DDCA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1786" y="4831241"/>
          <a:ext cx="7048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16</xdr:row>
      <xdr:rowOff>28575</xdr:rowOff>
    </xdr:from>
    <xdr:to>
      <xdr:col>2</xdr:col>
      <xdr:colOff>962025</xdr:colOff>
      <xdr:row>17</xdr:row>
      <xdr:rowOff>0</xdr:rowOff>
    </xdr:to>
    <xdr:pic>
      <xdr:nvPicPr>
        <xdr:cNvPr id="41" name="Picture 40">
          <a:extLst>
            <a:ext uri="{FF2B5EF4-FFF2-40B4-BE49-F238E27FC236}">
              <a16:creationId xmlns:a16="http://schemas.microsoft.com/office/drawing/2014/main" id="{6F15983F-1868-2760-DD3E-1D428762D67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28850" y="300990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582746</xdr:colOff>
      <xdr:row>20</xdr:row>
      <xdr:rowOff>17100</xdr:rowOff>
    </xdr:from>
    <xdr:to>
      <xdr:col>2</xdr:col>
      <xdr:colOff>973271</xdr:colOff>
      <xdr:row>20</xdr:row>
      <xdr:rowOff>236175</xdr:rowOff>
    </xdr:to>
    <xdr:pic>
      <xdr:nvPicPr>
        <xdr:cNvPr id="42" name="Picture 41">
          <a:extLst>
            <a:ext uri="{FF2B5EF4-FFF2-40B4-BE49-F238E27FC236}">
              <a16:creationId xmlns:a16="http://schemas.microsoft.com/office/drawing/2014/main" id="{336560CF-1F82-92F0-6CD9-9192A9BB17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06586" y="3769720"/>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514235</xdr:colOff>
      <xdr:row>17</xdr:row>
      <xdr:rowOff>28575</xdr:rowOff>
    </xdr:from>
    <xdr:to>
      <xdr:col>2</xdr:col>
      <xdr:colOff>971435</xdr:colOff>
      <xdr:row>18</xdr:row>
      <xdr:rowOff>0</xdr:rowOff>
    </xdr:to>
    <xdr:pic>
      <xdr:nvPicPr>
        <xdr:cNvPr id="43" name="Picture 42">
          <a:extLst>
            <a:ext uri="{FF2B5EF4-FFF2-40B4-BE49-F238E27FC236}">
              <a16:creationId xmlns:a16="http://schemas.microsoft.com/office/drawing/2014/main" id="{BF2E11AD-E2D2-7BA0-6546-06D29DC6CE7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8075" y="3253304"/>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516071</xdr:colOff>
      <xdr:row>21</xdr:row>
      <xdr:rowOff>28575</xdr:rowOff>
    </xdr:from>
    <xdr:to>
      <xdr:col>2</xdr:col>
      <xdr:colOff>973271</xdr:colOff>
      <xdr:row>22</xdr:row>
      <xdr:rowOff>0</xdr:rowOff>
    </xdr:to>
    <xdr:pic>
      <xdr:nvPicPr>
        <xdr:cNvPr id="44" name="Picture 43">
          <a:extLst>
            <a:ext uri="{FF2B5EF4-FFF2-40B4-BE49-F238E27FC236}">
              <a16:creationId xmlns:a16="http://schemas.microsoft.com/office/drawing/2014/main" id="{9334EC67-08BF-68E4-0800-B58B4C2384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39911" y="4045141"/>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329473</xdr:colOff>
      <xdr:row>18</xdr:row>
      <xdr:rowOff>24788</xdr:rowOff>
    </xdr:from>
    <xdr:to>
      <xdr:col>2</xdr:col>
      <xdr:colOff>977173</xdr:colOff>
      <xdr:row>18</xdr:row>
      <xdr:rowOff>243863</xdr:rowOff>
    </xdr:to>
    <xdr:pic>
      <xdr:nvPicPr>
        <xdr:cNvPr id="45" name="Picture 44">
          <a:extLst>
            <a:ext uri="{FF2B5EF4-FFF2-40B4-BE49-F238E27FC236}">
              <a16:creationId xmlns:a16="http://schemas.microsoft.com/office/drawing/2014/main" id="{7FD88D21-2197-8428-2C41-391F5A2DCA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53313" y="3513463"/>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10</xdr:row>
      <xdr:rowOff>38100</xdr:rowOff>
    </xdr:from>
    <xdr:to>
      <xdr:col>2</xdr:col>
      <xdr:colOff>962025</xdr:colOff>
      <xdr:row>11</xdr:row>
      <xdr:rowOff>9525</xdr:rowOff>
    </xdr:to>
    <xdr:pic>
      <xdr:nvPicPr>
        <xdr:cNvPr id="48" name="Picture 47">
          <a:extLst>
            <a:ext uri="{FF2B5EF4-FFF2-40B4-BE49-F238E27FC236}">
              <a16:creationId xmlns:a16="http://schemas.microsoft.com/office/drawing/2014/main" id="{4A6E00F5-26D8-EBE8-3577-4CE5E1E9CEE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2486025"/>
          <a:ext cx="4857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11</xdr:row>
      <xdr:rowOff>28575</xdr:rowOff>
    </xdr:from>
    <xdr:to>
      <xdr:col>2</xdr:col>
      <xdr:colOff>962025</xdr:colOff>
      <xdr:row>12</xdr:row>
      <xdr:rowOff>0</xdr:rowOff>
    </xdr:to>
    <xdr:pic>
      <xdr:nvPicPr>
        <xdr:cNvPr id="49" name="Picture 48">
          <a:extLst>
            <a:ext uri="{FF2B5EF4-FFF2-40B4-BE49-F238E27FC236}">
              <a16:creationId xmlns:a16="http://schemas.microsoft.com/office/drawing/2014/main" id="{8740FD61-7ED2-5B73-6D3B-B100FDAFB4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43100" y="2743200"/>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952500</xdr:colOff>
      <xdr:row>9</xdr:row>
      <xdr:rowOff>238125</xdr:rowOff>
    </xdr:to>
    <xdr:pic>
      <xdr:nvPicPr>
        <xdr:cNvPr id="50" name="Picture 49">
          <a:extLst>
            <a:ext uri="{FF2B5EF4-FFF2-40B4-BE49-F238E27FC236}">
              <a16:creationId xmlns:a16="http://schemas.microsoft.com/office/drawing/2014/main" id="{2AD97895-40CE-992E-0A48-086CA90F8EF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0" y="2200275"/>
          <a:ext cx="295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837742</xdr:colOff>
      <xdr:row>30</xdr:row>
      <xdr:rowOff>28690</xdr:rowOff>
    </xdr:from>
    <xdr:to>
      <xdr:col>2</xdr:col>
      <xdr:colOff>999667</xdr:colOff>
      <xdr:row>30</xdr:row>
      <xdr:rowOff>247765</xdr:rowOff>
    </xdr:to>
    <xdr:pic>
      <xdr:nvPicPr>
        <xdr:cNvPr id="51" name="Picture 50">
          <a:extLst>
            <a:ext uri="{FF2B5EF4-FFF2-40B4-BE49-F238E27FC236}">
              <a16:creationId xmlns:a16="http://schemas.microsoft.com/office/drawing/2014/main" id="{801FDEDB-731B-F02F-A9CD-AE209B8CFF9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61582" y="562893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837741</xdr:colOff>
      <xdr:row>31</xdr:row>
      <xdr:rowOff>17214</xdr:rowOff>
    </xdr:from>
    <xdr:to>
      <xdr:col>2</xdr:col>
      <xdr:colOff>999666</xdr:colOff>
      <xdr:row>31</xdr:row>
      <xdr:rowOff>236289</xdr:rowOff>
    </xdr:to>
    <xdr:pic>
      <xdr:nvPicPr>
        <xdr:cNvPr id="52" name="Picture 51">
          <a:extLst>
            <a:ext uri="{FF2B5EF4-FFF2-40B4-BE49-F238E27FC236}">
              <a16:creationId xmlns:a16="http://schemas.microsoft.com/office/drawing/2014/main" id="{2EAFD157-3250-D495-D7AF-76929C9DB6F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61581" y="588140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768886</xdr:colOff>
      <xdr:row>32</xdr:row>
      <xdr:rowOff>22952</xdr:rowOff>
    </xdr:from>
    <xdr:to>
      <xdr:col>2</xdr:col>
      <xdr:colOff>997486</xdr:colOff>
      <xdr:row>32</xdr:row>
      <xdr:rowOff>203927</xdr:rowOff>
    </xdr:to>
    <xdr:pic>
      <xdr:nvPicPr>
        <xdr:cNvPr id="54" name="Picture 53">
          <a:extLst>
            <a:ext uri="{FF2B5EF4-FFF2-40B4-BE49-F238E27FC236}">
              <a16:creationId xmlns:a16="http://schemas.microsoft.com/office/drawing/2014/main" id="{33DA1542-B318-C1F0-D858-2AA64AB4750B}"/>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92726" y="6151085"/>
          <a:ext cx="2286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791838</xdr:colOff>
      <xdr:row>33</xdr:row>
      <xdr:rowOff>5738</xdr:rowOff>
    </xdr:from>
    <xdr:to>
      <xdr:col>2</xdr:col>
      <xdr:colOff>1001388</xdr:colOff>
      <xdr:row>33</xdr:row>
      <xdr:rowOff>224813</xdr:rowOff>
    </xdr:to>
    <xdr:pic>
      <xdr:nvPicPr>
        <xdr:cNvPr id="55" name="Picture 54">
          <a:extLst>
            <a:ext uri="{FF2B5EF4-FFF2-40B4-BE49-F238E27FC236}">
              <a16:creationId xmlns:a16="http://schemas.microsoft.com/office/drawing/2014/main" id="{353DFF26-6DC0-4BAB-4A8F-11BD60F2B43E}"/>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415678" y="6397816"/>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13</xdr:row>
      <xdr:rowOff>19050</xdr:rowOff>
    </xdr:from>
    <xdr:to>
      <xdr:col>2</xdr:col>
      <xdr:colOff>962025</xdr:colOff>
      <xdr:row>13</xdr:row>
      <xdr:rowOff>238125</xdr:rowOff>
    </xdr:to>
    <xdr:pic>
      <xdr:nvPicPr>
        <xdr:cNvPr id="4" name="Picture 3">
          <a:extLst>
            <a:ext uri="{FF2B5EF4-FFF2-40B4-BE49-F238E27FC236}">
              <a16:creationId xmlns:a16="http://schemas.microsoft.com/office/drawing/2014/main" id="{7BC8BB93-0177-A8EA-D4D9-C16319D001D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62225" y="352425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495300</xdr:colOff>
      <xdr:row>14</xdr:row>
      <xdr:rowOff>9525</xdr:rowOff>
    </xdr:from>
    <xdr:to>
      <xdr:col>2</xdr:col>
      <xdr:colOff>952500</xdr:colOff>
      <xdr:row>14</xdr:row>
      <xdr:rowOff>228600</xdr:rowOff>
    </xdr:to>
    <xdr:pic>
      <xdr:nvPicPr>
        <xdr:cNvPr id="5" name="Picture 4">
          <a:extLst>
            <a:ext uri="{FF2B5EF4-FFF2-40B4-BE49-F238E27FC236}">
              <a16:creationId xmlns:a16="http://schemas.microsoft.com/office/drawing/2014/main" id="{D16A87E5-7B7C-29C5-609D-CB82C568DF3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457450" y="3762375"/>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E1CF09-9890-44BA-B946-95914CB38AD1}" name="Beregningsmetode" displayName="Beregningsmetode" ref="A1:A3" totalsRowShown="0">
  <tableColumns count="1">
    <tableColumn id="1" xr3:uid="{4996AC40-0DD6-43A3-9421-D899DF6F8E0D}" name="Beregningsmet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2156-FAFF-4ECD-A5FA-9C460320355D}">
  <dimension ref="B1:Z23"/>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12" width="9.140625" style="127" customWidth="1"/>
    <col min="13" max="13" width="11.140625" style="127" customWidth="1"/>
    <col min="14" max="14" width="9.140625" style="127" customWidth="1"/>
    <col min="15" max="24" width="9.140625" style="127"/>
    <col min="25"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OFFSET(SPROG!$B$11,0,SPROG!$B$2)</f>
        <v>RIBBERØR</v>
      </c>
    </row>
    <row r="4" spans="2:26" ht="30" customHeight="1" x14ac:dyDescent="0.25">
      <c r="B4" s="67" t="str">
        <f ca="1">OFFSET(SPROG!$B$21,0,SPROG!$B$2)</f>
        <v>Beregningsmetode</v>
      </c>
      <c r="C4" s="34" t="s">
        <v>17</v>
      </c>
      <c r="D4" s="103">
        <f>((C6+D6)/2)-E6</f>
        <v>50</v>
      </c>
      <c r="E4" s="103">
        <f>TRUNC((C6-D6)/LN((C6-E6)/(D6-E6)),2)</f>
        <v>49.83</v>
      </c>
      <c r="F4" s="103" t="str">
        <f>LEFT($C$4,1)</f>
        <v>A</v>
      </c>
      <c r="G4" s="67"/>
    </row>
    <row r="5" spans="2:26" s="112" customFormat="1" ht="2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P5" s="158"/>
      <c r="Q5" s="158"/>
      <c r="R5" s="158"/>
      <c r="S5" s="158"/>
      <c r="T5" s="158"/>
      <c r="U5" s="158"/>
      <c r="V5" s="158"/>
      <c r="W5" s="158"/>
      <c r="X5" s="158"/>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row>
    <row r="7" spans="2:26" ht="9.9499999999999993" customHeight="1" x14ac:dyDescent="0.25">
      <c r="B7" s="104"/>
      <c r="H7" s="100"/>
      <c r="I7" s="100"/>
      <c r="J7" s="100"/>
      <c r="K7" s="100"/>
      <c r="L7" s="100"/>
      <c r="M7" s="100"/>
      <c r="N7" s="100"/>
      <c r="O7" s="100"/>
    </row>
    <row r="8" spans="2:26" ht="20.100000000000001" customHeight="1" x14ac:dyDescent="0.25">
      <c r="B8" s="69" t="str">
        <f ca="1">OFFSET(SPROG!$B$36,0,SPROG!$B$2)</f>
        <v>Konfiguration</v>
      </c>
      <c r="C8" s="69"/>
      <c r="D8" s="69" t="str">
        <f ca="1">OFFSET(SPROG!$B$37,0,SPROG!$B$2)</f>
        <v>Type</v>
      </c>
      <c r="E8" s="69"/>
      <c r="F8" s="69" t="str">
        <f ca="1">OFFSET(SPROG!$B$32,0,SPROG!$B$2)</f>
        <v>Længde - mm</v>
      </c>
      <c r="G8" s="69" t="str">
        <f ca="1">OFFSET(SPROG!$B$31,0,SPROG!$B$2)&amp;G6&amp;" mm"</f>
        <v>Ydelse ved 1000 mm</v>
      </c>
      <c r="H8" s="100"/>
      <c r="I8" s="100"/>
      <c r="J8" s="100"/>
      <c r="K8" s="100"/>
      <c r="L8" s="100"/>
      <c r="M8" s="100"/>
      <c r="N8" s="100"/>
      <c r="O8" s="100"/>
    </row>
    <row r="9" spans="2:26" ht="20.100000000000001" customHeight="1" thickBot="1" x14ac:dyDescent="0.3">
      <c r="B9" s="75"/>
      <c r="C9" s="75"/>
      <c r="D9" s="113" t="s">
        <v>4</v>
      </c>
      <c r="E9" s="77"/>
      <c r="F9" s="114">
        <f>$G$6</f>
        <v>1000</v>
      </c>
      <c r="G9" s="78">
        <f>ROUND(('Data ALL'!H4*($G$6/1000)),0)</f>
        <v>237</v>
      </c>
      <c r="H9" s="100"/>
      <c r="I9" s="100"/>
      <c r="J9" s="100"/>
      <c r="K9" s="100"/>
      <c r="L9" s="100"/>
      <c r="M9" s="100"/>
      <c r="N9" s="100"/>
      <c r="O9" s="100"/>
    </row>
    <row r="10" spans="2:26" ht="20.100000000000001" customHeight="1" thickBot="1" x14ac:dyDescent="0.3">
      <c r="B10" s="79"/>
      <c r="C10" s="79"/>
      <c r="D10" s="115" t="s">
        <v>5</v>
      </c>
      <c r="E10" s="81"/>
      <c r="F10" s="81">
        <f t="shared" ref="F10:F16" si="0">$G$6</f>
        <v>1000</v>
      </c>
      <c r="G10" s="78">
        <f>ROUND(('Data ALL'!H5*($G$6/1000)),0)</f>
        <v>260</v>
      </c>
      <c r="H10" s="100"/>
      <c r="I10" s="100"/>
      <c r="J10" s="100"/>
      <c r="K10" s="100"/>
      <c r="L10" s="100"/>
      <c r="M10" s="100"/>
      <c r="N10" s="100"/>
      <c r="O10" s="100"/>
    </row>
    <row r="11" spans="2:26" ht="20.100000000000001" customHeight="1" thickBot="1" x14ac:dyDescent="0.3">
      <c r="B11" s="79"/>
      <c r="C11" s="80"/>
      <c r="D11" s="115" t="s">
        <v>6</v>
      </c>
      <c r="E11" s="81"/>
      <c r="F11" s="81">
        <f t="shared" si="0"/>
        <v>1000</v>
      </c>
      <c r="G11" s="78">
        <f>ROUND(('Data ALL'!H6*($G$6/1000)),0)</f>
        <v>286</v>
      </c>
      <c r="H11" s="100"/>
      <c r="I11" s="100"/>
      <c r="J11" s="100"/>
      <c r="K11" s="100"/>
      <c r="L11" s="100"/>
      <c r="M11" s="100"/>
      <c r="N11" s="100"/>
      <c r="O11" s="100"/>
    </row>
    <row r="12" spans="2:26" ht="20.100000000000001" customHeight="1" thickBot="1" x14ac:dyDescent="0.3">
      <c r="B12" s="79"/>
      <c r="C12" s="79"/>
      <c r="D12" s="115" t="s">
        <v>7</v>
      </c>
      <c r="E12" s="81"/>
      <c r="F12" s="81">
        <f t="shared" si="0"/>
        <v>1000</v>
      </c>
      <c r="G12" s="78">
        <f>ROUND(('Data ALL'!H7*($G$6/1000)),0)</f>
        <v>300</v>
      </c>
      <c r="H12" s="100"/>
      <c r="I12" s="100"/>
      <c r="J12" s="100"/>
      <c r="K12" s="100"/>
      <c r="L12" s="100"/>
      <c r="M12" s="100"/>
      <c r="N12" s="100"/>
      <c r="O12" s="100"/>
    </row>
    <row r="13" spans="2:26" ht="20.100000000000001" customHeight="1" thickBot="1" x14ac:dyDescent="0.3">
      <c r="B13" s="79"/>
      <c r="C13" s="79"/>
      <c r="D13" s="115" t="s">
        <v>8</v>
      </c>
      <c r="E13" s="81"/>
      <c r="F13" s="81">
        <f t="shared" si="0"/>
        <v>1000</v>
      </c>
      <c r="G13" s="78">
        <f>ROUND(('Data ALL'!H8*($G$6/1000)),0)</f>
        <v>324</v>
      </c>
      <c r="H13" s="100"/>
      <c r="I13" s="100"/>
      <c r="J13" s="100"/>
      <c r="K13" s="100"/>
      <c r="L13" s="100"/>
      <c r="M13" s="100"/>
      <c r="N13" s="100"/>
      <c r="O13" s="100"/>
    </row>
    <row r="14" spans="2:26" ht="20.100000000000001" customHeight="1" thickBot="1" x14ac:dyDescent="0.3">
      <c r="B14" s="79"/>
      <c r="C14" s="79"/>
      <c r="D14" s="115" t="s">
        <v>9</v>
      </c>
      <c r="E14" s="81"/>
      <c r="F14" s="81">
        <f t="shared" si="0"/>
        <v>1000</v>
      </c>
      <c r="G14" s="78">
        <f>ROUND(('Data ALL'!H9*($G$6/1000)),0)</f>
        <v>352</v>
      </c>
      <c r="H14" s="100"/>
      <c r="I14" s="100"/>
      <c r="J14" s="100"/>
      <c r="K14" s="100"/>
      <c r="L14" s="100"/>
      <c r="M14" s="100"/>
      <c r="N14" s="100"/>
      <c r="O14" s="100"/>
    </row>
    <row r="15" spans="2:26" ht="20.100000000000001" customHeight="1" thickBot="1" x14ac:dyDescent="0.3">
      <c r="B15" s="79"/>
      <c r="C15" s="79"/>
      <c r="D15" s="115" t="s">
        <v>10</v>
      </c>
      <c r="E15" s="81"/>
      <c r="F15" s="81">
        <f t="shared" si="0"/>
        <v>1000</v>
      </c>
      <c r="G15" s="78">
        <f>ROUND(('Data ALL'!H10*($G$6/1000)),0)</f>
        <v>374</v>
      </c>
      <c r="H15" s="100"/>
      <c r="I15" s="100"/>
      <c r="J15" s="100"/>
      <c r="K15" s="100"/>
      <c r="L15" s="100"/>
      <c r="M15" s="100"/>
      <c r="N15" s="100"/>
      <c r="O15" s="100"/>
    </row>
    <row r="16" spans="2:26" ht="20.100000000000001" customHeight="1" thickBot="1" x14ac:dyDescent="0.3">
      <c r="B16" s="79"/>
      <c r="C16" s="79"/>
      <c r="D16" s="115" t="s">
        <v>11</v>
      </c>
      <c r="E16" s="81"/>
      <c r="F16" s="81">
        <f t="shared" si="0"/>
        <v>1000</v>
      </c>
      <c r="G16" s="78">
        <f>ROUND(('Data ALL'!H11*($G$6/1000)),0)</f>
        <v>419</v>
      </c>
      <c r="H16" s="100"/>
      <c r="I16" s="100"/>
      <c r="J16" s="100"/>
      <c r="K16" s="100"/>
      <c r="L16" s="100"/>
      <c r="M16" s="100"/>
      <c r="N16" s="100"/>
      <c r="O16" s="100"/>
    </row>
    <row r="17" spans="2:26" ht="20.100000000000001" customHeight="1" x14ac:dyDescent="0.25">
      <c r="C17" s="90"/>
      <c r="G17" s="63"/>
      <c r="L17" s="152"/>
      <c r="M17" s="152"/>
    </row>
    <row r="18" spans="2:26" ht="20.100000000000001" customHeight="1" x14ac:dyDescent="0.25">
      <c r="B18" s="97" t="str">
        <f ca="1">OFFSET(SPROG!$B$60,0,SPROG!$B$2)</f>
        <v>Min. Længde: 400 mm. Maks. Længde: 6000 mm. 
Kontakt venligst MEINERTZ for specialstørrelser og specialløsninger.</v>
      </c>
      <c r="C18" s="90"/>
      <c r="G18" s="63"/>
      <c r="L18" s="152"/>
      <c r="M18" s="152"/>
    </row>
    <row r="19" spans="2:26" s="97" customFormat="1" ht="20.100000000000001" customHeight="1" x14ac:dyDescent="0.25">
      <c r="B19" s="97" t="str">
        <f ca="1">OFFSET(SPROG!$B$47,0,SPROG!$B$2)</f>
        <v>Nominel ydelse</v>
      </c>
      <c r="C19" s="97" t="s">
        <v>20</v>
      </c>
      <c r="H19" s="144"/>
      <c r="I19" s="146"/>
      <c r="J19" s="146"/>
      <c r="K19" s="146"/>
      <c r="L19" s="146"/>
      <c r="M19" s="146"/>
      <c r="N19" s="146"/>
      <c r="O19" s="146"/>
      <c r="P19" s="146"/>
      <c r="Q19" s="146"/>
      <c r="R19" s="146"/>
      <c r="S19" s="146"/>
      <c r="T19" s="146"/>
      <c r="U19" s="146"/>
      <c r="V19" s="146"/>
      <c r="W19" s="146"/>
      <c r="X19" s="146"/>
      <c r="Y19" s="155"/>
      <c r="Z19" s="155"/>
    </row>
    <row r="20" spans="2:26" s="97" customFormat="1" ht="20.100000000000001" customHeight="1" x14ac:dyDescent="0.25">
      <c r="B20" s="97" t="str">
        <f ca="1">OFFSET(SPROG!$B$48,0,SPROG!$B$2)</f>
        <v>Omregningsfaktor</v>
      </c>
      <c r="C20" s="98" t="s">
        <v>263</v>
      </c>
      <c r="D20" s="109"/>
      <c r="H20" s="144"/>
      <c r="I20" s="146"/>
      <c r="J20" s="146"/>
      <c r="K20" s="146"/>
      <c r="L20" s="146"/>
      <c r="M20" s="146"/>
      <c r="N20" s="146"/>
      <c r="O20" s="146"/>
      <c r="P20" s="146"/>
      <c r="Q20" s="146"/>
      <c r="R20" s="146"/>
      <c r="S20" s="146"/>
      <c r="T20" s="146"/>
      <c r="U20" s="146"/>
      <c r="V20" s="146"/>
      <c r="W20" s="146"/>
      <c r="X20" s="146"/>
      <c r="Y20" s="155"/>
      <c r="Z20" s="155"/>
    </row>
    <row r="21" spans="2:26" s="97" customFormat="1" ht="39.950000000000003" customHeight="1" x14ac:dyDescent="0.25">
      <c r="B21"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1" s="178"/>
      <c r="D21" s="178"/>
      <c r="E21" s="178"/>
      <c r="F21" s="178"/>
      <c r="G21" s="178"/>
      <c r="H21" s="144"/>
      <c r="I21" s="146"/>
      <c r="J21" s="146"/>
      <c r="K21" s="146"/>
      <c r="L21" s="146"/>
      <c r="M21" s="146"/>
      <c r="N21" s="146"/>
      <c r="O21" s="146"/>
      <c r="P21" s="146"/>
      <c r="Q21" s="146"/>
      <c r="R21" s="146"/>
      <c r="S21" s="146"/>
      <c r="T21" s="146"/>
      <c r="U21" s="146"/>
      <c r="V21" s="146"/>
      <c r="W21" s="146"/>
      <c r="X21" s="146"/>
      <c r="Y21" s="155"/>
      <c r="Z21" s="155"/>
    </row>
    <row r="22" spans="2:26" s="97" customFormat="1" ht="21" customHeight="1" x14ac:dyDescent="0.25">
      <c r="H22" s="144"/>
      <c r="I22" s="146"/>
      <c r="J22" s="146"/>
      <c r="K22" s="146"/>
      <c r="L22" s="146"/>
      <c r="M22" s="146"/>
      <c r="N22" s="146"/>
      <c r="O22" s="146"/>
      <c r="P22" s="146"/>
      <c r="Q22" s="146"/>
      <c r="R22" s="146"/>
      <c r="S22" s="146"/>
      <c r="T22" s="146"/>
      <c r="U22" s="146"/>
      <c r="V22" s="146"/>
      <c r="W22" s="146"/>
      <c r="X22" s="146"/>
      <c r="Y22" s="155"/>
      <c r="Z22" s="155"/>
    </row>
    <row r="23" spans="2:26" ht="21" customHeight="1" x14ac:dyDescent="0.25">
      <c r="B23" s="110"/>
    </row>
  </sheetData>
  <sheetProtection algorithmName="SHA-512" hashValue="mvS/hlSV6DWvcgkJk6PrjXs8y5Sp55MuT4v0yqobjwgHLE4GuHnYIAt3+LmFpJciNICnNt1YItnSB81QUOk26g==" saltValue="d/DjhloFDFbLzlMBCU/a7A==" spinCount="100000" sheet="1" objects="1" scenarios="1" selectLockedCells="1"/>
  <mergeCells count="1">
    <mergeCell ref="B21:G21"/>
  </mergeCells>
  <conditionalFormatting sqref="C6:F6">
    <cfRule type="expression" dxfId="6" priority="1">
      <formula>$C$6&lt;$D$6+10</formula>
    </cfRule>
  </conditionalFormatting>
  <dataValidations count="1">
    <dataValidation type="whole" allowBlank="1" showInputMessage="1" showErrorMessage="1" errorTitle="Invalid value" error="Please select a value between 400 and 6000" sqref="G6" xr:uid="{BEF3A6B5-4C06-4B46-B6E7-CE3B0BE6FE6F}">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24FF10-E0C1-4CC4-A909-CB6832C01F5D}">
          <x14:formula1>
            <xm:f>Dropdown!$A$2:$A$3</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D4E9-407B-4FD4-9DC2-2E1CE7D44C27}">
  <dimension ref="A1:E6"/>
  <sheetViews>
    <sheetView workbookViewId="0"/>
  </sheetViews>
  <sheetFormatPr defaultRowHeight="15" x14ac:dyDescent="0.25"/>
  <cols>
    <col min="1" max="1" width="20" customWidth="1"/>
  </cols>
  <sheetData>
    <row r="1" spans="1:5" x14ac:dyDescent="0.25">
      <c r="A1" t="s">
        <v>15</v>
      </c>
      <c r="C1" s="50" t="s">
        <v>220</v>
      </c>
      <c r="E1" s="50" t="s">
        <v>117</v>
      </c>
    </row>
    <row r="2" spans="1:5" x14ac:dyDescent="0.25">
      <c r="A2" t="str">
        <f ca="1">OFFSET(SPROG!$B$22,0,SPROG!$B$2)</f>
        <v>Aritmetisk</v>
      </c>
      <c r="C2" s="51">
        <v>100</v>
      </c>
      <c r="E2" s="51">
        <v>70</v>
      </c>
    </row>
    <row r="3" spans="1:5" x14ac:dyDescent="0.25">
      <c r="A3" t="str">
        <f ca="1">OFFSET(SPROG!$B$23,0,SPROG!$B$2)</f>
        <v>Logaritmisk</v>
      </c>
      <c r="C3" s="51">
        <v>120</v>
      </c>
      <c r="E3" s="52">
        <v>140</v>
      </c>
    </row>
    <row r="4" spans="1:5" x14ac:dyDescent="0.25">
      <c r="C4" s="51">
        <v>150</v>
      </c>
    </row>
    <row r="5" spans="1:5" x14ac:dyDescent="0.25">
      <c r="C5" s="51">
        <v>180</v>
      </c>
    </row>
    <row r="6" spans="1:5" x14ac:dyDescent="0.25">
      <c r="C6" s="52">
        <v>200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42F5-344E-4551-9F20-2609C73F3DA9}">
  <dimension ref="A1:E94"/>
  <sheetViews>
    <sheetView topLeftCell="A4" workbookViewId="0"/>
  </sheetViews>
  <sheetFormatPr defaultRowHeight="11.25" x14ac:dyDescent="0.2"/>
  <cols>
    <col min="1" max="1" width="3" style="1" customWidth="1"/>
    <col min="2" max="2" width="20.42578125" style="1" bestFit="1" customWidth="1"/>
    <col min="3" max="5" width="35" style="1" customWidth="1"/>
    <col min="6" max="16384" width="9.140625" style="1"/>
  </cols>
  <sheetData>
    <row r="1" spans="1:5" x14ac:dyDescent="0.2">
      <c r="A1" s="12" t="s">
        <v>164</v>
      </c>
    </row>
    <row r="2" spans="1:5" x14ac:dyDescent="0.2">
      <c r="B2" s="11">
        <v>1</v>
      </c>
    </row>
    <row r="3" spans="1:5" x14ac:dyDescent="0.2">
      <c r="A3" s="4" t="s">
        <v>115</v>
      </c>
    </row>
    <row r="4" spans="1:5" x14ac:dyDescent="0.2">
      <c r="B4" s="1" t="s">
        <v>22</v>
      </c>
    </row>
    <row r="5" spans="1:5" x14ac:dyDescent="0.2">
      <c r="B5" s="1" t="s">
        <v>163</v>
      </c>
    </row>
    <row r="7" spans="1:5" s="4" customFormat="1" x14ac:dyDescent="0.2">
      <c r="C7" s="4" t="s">
        <v>162</v>
      </c>
      <c r="D7" s="4" t="s">
        <v>161</v>
      </c>
      <c r="E7" s="4" t="s">
        <v>160</v>
      </c>
    </row>
    <row r="9" spans="1:5" s="4" customFormat="1" x14ac:dyDescent="0.2">
      <c r="A9" s="4" t="s">
        <v>159</v>
      </c>
    </row>
    <row r="10" spans="1:5" x14ac:dyDescent="0.2">
      <c r="B10" s="1" t="s">
        <v>47</v>
      </c>
      <c r="C10" s="1" t="s">
        <v>158</v>
      </c>
      <c r="D10" s="1" t="s">
        <v>157</v>
      </c>
      <c r="E10" s="1" t="s">
        <v>156</v>
      </c>
    </row>
    <row r="11" spans="1:5" x14ac:dyDescent="0.2">
      <c r="B11" s="1" t="s">
        <v>92</v>
      </c>
      <c r="C11" s="1" t="s">
        <v>91</v>
      </c>
      <c r="D11" s="1" t="s">
        <v>90</v>
      </c>
      <c r="E11" s="1" t="s">
        <v>89</v>
      </c>
    </row>
    <row r="12" spans="1:5" x14ac:dyDescent="0.2">
      <c r="B12" s="1" t="s">
        <v>77</v>
      </c>
      <c r="C12" s="1" t="s">
        <v>76</v>
      </c>
      <c r="D12" s="1" t="s">
        <v>76</v>
      </c>
      <c r="E12" s="1" t="s">
        <v>76</v>
      </c>
    </row>
    <row r="13" spans="1:5" x14ac:dyDescent="0.2">
      <c r="B13" s="1" t="s">
        <v>110</v>
      </c>
      <c r="C13" s="1" t="s">
        <v>70</v>
      </c>
      <c r="D13" s="1" t="s">
        <v>71</v>
      </c>
      <c r="E13" s="1" t="s">
        <v>70</v>
      </c>
    </row>
    <row r="14" spans="1:5" x14ac:dyDescent="0.2">
      <c r="B14" s="1" t="s">
        <v>258</v>
      </c>
      <c r="C14" s="1" t="s">
        <v>165</v>
      </c>
      <c r="D14" s="1" t="s">
        <v>165</v>
      </c>
      <c r="E14" s="1" t="s">
        <v>165</v>
      </c>
    </row>
    <row r="15" spans="1:5" x14ac:dyDescent="0.2">
      <c r="B15" s="1" t="s">
        <v>259</v>
      </c>
      <c r="C15" s="1" t="s">
        <v>203</v>
      </c>
      <c r="D15" s="1" t="s">
        <v>261</v>
      </c>
      <c r="E15" s="1" t="s">
        <v>261</v>
      </c>
    </row>
    <row r="16" spans="1:5" x14ac:dyDescent="0.2">
      <c r="B16" s="1" t="s">
        <v>260</v>
      </c>
      <c r="C16" s="1" t="s">
        <v>262</v>
      </c>
      <c r="D16" s="1" t="s">
        <v>262</v>
      </c>
      <c r="E16" s="1" t="s">
        <v>262</v>
      </c>
    </row>
    <row r="17" spans="1:5" x14ac:dyDescent="0.2">
      <c r="B17" s="1" t="s">
        <v>155</v>
      </c>
      <c r="C17" s="1" t="s">
        <v>154</v>
      </c>
      <c r="D17" s="1" t="s">
        <v>154</v>
      </c>
      <c r="E17" s="1" t="s">
        <v>154</v>
      </c>
    </row>
    <row r="18" spans="1:5" x14ac:dyDescent="0.2">
      <c r="B18" s="1" t="s">
        <v>88</v>
      </c>
      <c r="C18" s="1" t="s">
        <v>87</v>
      </c>
      <c r="D18" s="1" t="s">
        <v>86</v>
      </c>
      <c r="E18" s="1" t="s">
        <v>85</v>
      </c>
    </row>
    <row r="20" spans="1:5" s="4" customFormat="1" x14ac:dyDescent="0.2">
      <c r="A20" s="4" t="s">
        <v>153</v>
      </c>
    </row>
    <row r="21" spans="1:5" s="4" customFormat="1" x14ac:dyDescent="0.2">
      <c r="B21" s="1" t="s">
        <v>15</v>
      </c>
      <c r="C21" s="1" t="s">
        <v>15</v>
      </c>
      <c r="D21" s="1" t="s">
        <v>224</v>
      </c>
      <c r="E21" s="1" t="s">
        <v>240</v>
      </c>
    </row>
    <row r="22" spans="1:5" s="4" customFormat="1" x14ac:dyDescent="0.2">
      <c r="B22" s="1" t="s">
        <v>252</v>
      </c>
      <c r="C22" s="1" t="s">
        <v>17</v>
      </c>
      <c r="D22" s="1" t="s">
        <v>250</v>
      </c>
      <c r="E22" s="1" t="s">
        <v>251</v>
      </c>
    </row>
    <row r="23" spans="1:5" s="4" customFormat="1" x14ac:dyDescent="0.2">
      <c r="B23" s="1" t="s">
        <v>253</v>
      </c>
      <c r="C23" s="1" t="s">
        <v>16</v>
      </c>
      <c r="D23" s="1" t="s">
        <v>255</v>
      </c>
      <c r="E23" s="1" t="s">
        <v>254</v>
      </c>
    </row>
    <row r="24" spans="1:5" x14ac:dyDescent="0.2">
      <c r="B24" s="1" t="s">
        <v>152</v>
      </c>
      <c r="C24" s="1" t="s">
        <v>151</v>
      </c>
      <c r="D24" s="1" t="s">
        <v>150</v>
      </c>
      <c r="E24" s="1" t="s">
        <v>149</v>
      </c>
    </row>
    <row r="25" spans="1:5" x14ac:dyDescent="0.2">
      <c r="B25" s="1" t="s">
        <v>148</v>
      </c>
      <c r="C25" s="1" t="s">
        <v>147</v>
      </c>
      <c r="D25" s="1" t="s">
        <v>146</v>
      </c>
      <c r="E25" s="1" t="s">
        <v>145</v>
      </c>
    </row>
    <row r="26" spans="1:5" x14ac:dyDescent="0.2">
      <c r="B26" s="1" t="s">
        <v>144</v>
      </c>
      <c r="C26" s="1" t="s">
        <v>143</v>
      </c>
      <c r="D26" s="1" t="s">
        <v>142</v>
      </c>
      <c r="E26" s="1" t="s">
        <v>141</v>
      </c>
    </row>
    <row r="27" spans="1:5" x14ac:dyDescent="0.2">
      <c r="B27" s="1" t="s">
        <v>140</v>
      </c>
      <c r="C27" s="1" t="s">
        <v>139</v>
      </c>
      <c r="D27" s="1" t="s">
        <v>138</v>
      </c>
      <c r="E27" s="1" t="s">
        <v>137</v>
      </c>
    </row>
    <row r="28" spans="1:5" x14ac:dyDescent="0.2">
      <c r="B28" s="1" t="s">
        <v>136</v>
      </c>
      <c r="C28" s="1" t="s">
        <v>242</v>
      </c>
      <c r="D28" s="1" t="s">
        <v>13</v>
      </c>
      <c r="E28" s="1" t="s">
        <v>241</v>
      </c>
    </row>
    <row r="29" spans="1:5" x14ac:dyDescent="0.2">
      <c r="B29" s="1" t="s">
        <v>135</v>
      </c>
      <c r="C29" s="1" t="s">
        <v>243</v>
      </c>
      <c r="D29" s="1" t="s">
        <v>12</v>
      </c>
      <c r="E29" s="1" t="s">
        <v>244</v>
      </c>
    </row>
    <row r="30" spans="1:5" x14ac:dyDescent="0.2">
      <c r="B30" s="1" t="s">
        <v>134</v>
      </c>
      <c r="C30" s="1" t="s">
        <v>245</v>
      </c>
      <c r="D30" s="1" t="s">
        <v>176</v>
      </c>
      <c r="E30" s="1" t="s">
        <v>246</v>
      </c>
    </row>
    <row r="31" spans="1:5" x14ac:dyDescent="0.2">
      <c r="B31" s="1" t="s">
        <v>133</v>
      </c>
      <c r="C31" s="1" t="s">
        <v>247</v>
      </c>
      <c r="D31" s="1" t="s">
        <v>248</v>
      </c>
      <c r="E31" s="1" t="s">
        <v>249</v>
      </c>
    </row>
    <row r="32" spans="1:5" x14ac:dyDescent="0.2">
      <c r="B32" s="1" t="s">
        <v>132</v>
      </c>
      <c r="C32" s="1" t="s">
        <v>132</v>
      </c>
      <c r="D32" s="1" t="s">
        <v>131</v>
      </c>
      <c r="E32" s="1" t="s">
        <v>130</v>
      </c>
    </row>
    <row r="33" spans="2:5" x14ac:dyDescent="0.2">
      <c r="B33" s="1" t="s">
        <v>129</v>
      </c>
      <c r="C33" s="1" t="s">
        <v>129</v>
      </c>
      <c r="D33" s="1" t="s">
        <v>128</v>
      </c>
      <c r="E33" s="1" t="s">
        <v>127</v>
      </c>
    </row>
    <row r="34" spans="2:5" x14ac:dyDescent="0.2">
      <c r="B34" s="1" t="s">
        <v>256</v>
      </c>
      <c r="C34" s="1" t="s">
        <v>271</v>
      </c>
      <c r="D34" s="1" t="s">
        <v>272</v>
      </c>
      <c r="E34" s="1" t="s">
        <v>305</v>
      </c>
    </row>
    <row r="35" spans="2:5" x14ac:dyDescent="0.2">
      <c r="B35" s="1" t="s">
        <v>257</v>
      </c>
      <c r="C35" s="1" t="s">
        <v>291</v>
      </c>
      <c r="D35" s="1" t="s">
        <v>288</v>
      </c>
      <c r="E35" s="1" t="s">
        <v>290</v>
      </c>
    </row>
    <row r="36" spans="2:5" x14ac:dyDescent="0.2">
      <c r="B36" s="1" t="s">
        <v>125</v>
      </c>
      <c r="C36" s="1" t="s">
        <v>125</v>
      </c>
      <c r="D36" s="1" t="s">
        <v>126</v>
      </c>
      <c r="E36" s="1" t="s">
        <v>125</v>
      </c>
    </row>
    <row r="37" spans="2:5" x14ac:dyDescent="0.2">
      <c r="B37" s="1" t="s">
        <v>124</v>
      </c>
      <c r="C37" s="1" t="s">
        <v>124</v>
      </c>
      <c r="D37" s="1" t="s">
        <v>124</v>
      </c>
      <c r="E37" s="1" t="s">
        <v>123</v>
      </c>
    </row>
    <row r="38" spans="2:5" x14ac:dyDescent="0.2">
      <c r="B38" s="1" t="s">
        <v>122</v>
      </c>
      <c r="C38" s="1" t="s">
        <v>122</v>
      </c>
      <c r="D38" s="1" t="s">
        <v>121</v>
      </c>
      <c r="E38" s="1" t="s">
        <v>120</v>
      </c>
    </row>
    <row r="39" spans="2:5" x14ac:dyDescent="0.2">
      <c r="B39" s="1" t="s">
        <v>119</v>
      </c>
      <c r="C39" s="1" t="s">
        <v>119</v>
      </c>
      <c r="D39" s="1" t="s">
        <v>14</v>
      </c>
      <c r="E39" s="1" t="s">
        <v>118</v>
      </c>
    </row>
    <row r="40" spans="2:5" x14ac:dyDescent="0.2">
      <c r="B40" s="1" t="s">
        <v>117</v>
      </c>
      <c r="C40" s="1" t="s">
        <v>117</v>
      </c>
      <c r="D40" s="1" t="s">
        <v>24</v>
      </c>
      <c r="E40" s="1" t="s">
        <v>116</v>
      </c>
    </row>
    <row r="41" spans="2:5" x14ac:dyDescent="0.2">
      <c r="B41" s="1" t="s">
        <v>114</v>
      </c>
      <c r="C41" s="1" t="s">
        <v>114</v>
      </c>
      <c r="D41" s="1" t="s">
        <v>113</v>
      </c>
      <c r="E41" s="1" t="s">
        <v>112</v>
      </c>
    </row>
    <row r="42" spans="2:5" x14ac:dyDescent="0.2">
      <c r="B42" s="1" t="s">
        <v>110</v>
      </c>
      <c r="C42" s="1" t="s">
        <v>110</v>
      </c>
      <c r="D42" s="1" t="s">
        <v>111</v>
      </c>
      <c r="E42" s="1" t="s">
        <v>110</v>
      </c>
    </row>
    <row r="43" spans="2:5" x14ac:dyDescent="0.2">
      <c r="B43" s="1" t="s">
        <v>109</v>
      </c>
      <c r="C43" s="1" t="s">
        <v>168</v>
      </c>
      <c r="D43" s="1" t="s">
        <v>308</v>
      </c>
      <c r="E43" s="1" t="s">
        <v>309</v>
      </c>
    </row>
    <row r="44" spans="2:5" x14ac:dyDescent="0.2">
      <c r="B44" s="1" t="s">
        <v>108</v>
      </c>
      <c r="C44" s="1" t="s">
        <v>108</v>
      </c>
      <c r="D44" s="1" t="s">
        <v>107</v>
      </c>
      <c r="E44" s="1" t="s">
        <v>106</v>
      </c>
    </row>
    <row r="45" spans="2:5" x14ac:dyDescent="0.2">
      <c r="B45" s="1" t="s">
        <v>105</v>
      </c>
      <c r="C45" s="1" t="s">
        <v>105</v>
      </c>
      <c r="D45" s="1" t="s">
        <v>104</v>
      </c>
      <c r="E45" s="1" t="s">
        <v>103</v>
      </c>
    </row>
    <row r="46" spans="2:5" x14ac:dyDescent="0.2">
      <c r="B46" s="1" t="s">
        <v>102</v>
      </c>
      <c r="C46" s="1" t="s">
        <v>102</v>
      </c>
      <c r="D46" s="1" t="s">
        <v>101</v>
      </c>
      <c r="E46" s="1" t="s">
        <v>100</v>
      </c>
    </row>
    <row r="47" spans="2:5" x14ac:dyDescent="0.2">
      <c r="B47" s="9" t="s">
        <v>19</v>
      </c>
      <c r="C47" s="8" t="s">
        <v>19</v>
      </c>
      <c r="D47" s="8" t="s">
        <v>99</v>
      </c>
      <c r="E47" s="8" t="s">
        <v>98</v>
      </c>
    </row>
    <row r="48" spans="2:5" x14ac:dyDescent="0.2">
      <c r="B48" s="8" t="s">
        <v>21</v>
      </c>
      <c r="C48" s="8" t="s">
        <v>21</v>
      </c>
      <c r="D48" s="8" t="s">
        <v>97</v>
      </c>
      <c r="E48" s="8" t="s">
        <v>96</v>
      </c>
    </row>
    <row r="49" spans="1:5" s="10" customFormat="1" ht="90" x14ac:dyDescent="0.25">
      <c r="B49" s="10" t="s">
        <v>95</v>
      </c>
      <c r="C49" s="8" t="s">
        <v>18</v>
      </c>
      <c r="D49" s="8" t="s">
        <v>94</v>
      </c>
      <c r="E49" s="8" t="s">
        <v>93</v>
      </c>
    </row>
    <row r="50" spans="1:5" s="10" customFormat="1" ht="33.75" x14ac:dyDescent="0.25">
      <c r="B50" s="10" t="s">
        <v>285</v>
      </c>
      <c r="C50" s="8" t="s">
        <v>287</v>
      </c>
      <c r="D50" s="8" t="s">
        <v>286</v>
      </c>
      <c r="E50" s="8" t="s">
        <v>289</v>
      </c>
    </row>
    <row r="51" spans="1:5" s="10" customFormat="1" x14ac:dyDescent="0.25">
      <c r="B51" s="10" t="s">
        <v>292</v>
      </c>
      <c r="C51" s="8" t="s">
        <v>189</v>
      </c>
      <c r="D51" s="8" t="s">
        <v>189</v>
      </c>
      <c r="E51" s="8" t="s">
        <v>189</v>
      </c>
    </row>
    <row r="52" spans="1:5" s="10" customFormat="1" x14ac:dyDescent="0.25">
      <c r="B52" s="10" t="s">
        <v>269</v>
      </c>
      <c r="C52" s="8" t="s">
        <v>270</v>
      </c>
      <c r="D52" s="8" t="s">
        <v>270</v>
      </c>
      <c r="E52" s="8" t="s">
        <v>270</v>
      </c>
    </row>
    <row r="53" spans="1:5" s="10" customFormat="1" x14ac:dyDescent="0.25">
      <c r="B53" s="10" t="s">
        <v>293</v>
      </c>
      <c r="C53" s="8" t="s">
        <v>294</v>
      </c>
      <c r="D53" s="8" t="s">
        <v>190</v>
      </c>
      <c r="E53" s="8" t="s">
        <v>297</v>
      </c>
    </row>
    <row r="54" spans="1:5" s="10" customFormat="1" x14ac:dyDescent="0.25">
      <c r="B54" s="10" t="s">
        <v>268</v>
      </c>
      <c r="C54" s="8" t="s">
        <v>299</v>
      </c>
      <c r="D54" s="8" t="s">
        <v>177</v>
      </c>
      <c r="E54" s="8" t="s">
        <v>296</v>
      </c>
    </row>
    <row r="55" spans="1:5" s="10" customFormat="1" x14ac:dyDescent="0.25">
      <c r="B55" s="10" t="s">
        <v>173</v>
      </c>
      <c r="C55" s="8" t="s">
        <v>300</v>
      </c>
      <c r="D55" s="8" t="s">
        <v>178</v>
      </c>
      <c r="E55" s="8" t="s">
        <v>295</v>
      </c>
    </row>
    <row r="56" spans="1:5" x14ac:dyDescent="0.2">
      <c r="B56" s="1" t="s">
        <v>267</v>
      </c>
      <c r="C56" s="1" t="s">
        <v>179</v>
      </c>
      <c r="D56" s="1" t="s">
        <v>179</v>
      </c>
      <c r="E56" s="1" t="s">
        <v>298</v>
      </c>
    </row>
    <row r="58" spans="1:5" s="4" customFormat="1" x14ac:dyDescent="0.2">
      <c r="A58" s="4" t="s">
        <v>92</v>
      </c>
    </row>
    <row r="59" spans="1:5" x14ac:dyDescent="0.2">
      <c r="B59" s="1" t="s">
        <v>47</v>
      </c>
      <c r="C59" s="1" t="s">
        <v>91</v>
      </c>
      <c r="D59" s="1" t="s">
        <v>90</v>
      </c>
      <c r="E59" s="1" t="s">
        <v>89</v>
      </c>
    </row>
    <row r="60" spans="1:5" ht="41.25" customHeight="1" x14ac:dyDescent="0.2">
      <c r="B60" s="9" t="s">
        <v>52</v>
      </c>
      <c r="C60" s="8" t="s">
        <v>84</v>
      </c>
      <c r="D60" s="8" t="s">
        <v>83</v>
      </c>
      <c r="E60" s="8" t="s">
        <v>82</v>
      </c>
    </row>
    <row r="61" spans="1:5" ht="41.25" customHeight="1" x14ac:dyDescent="0.2">
      <c r="B61" s="9" t="s">
        <v>81</v>
      </c>
      <c r="C61" s="8" t="s">
        <v>80</v>
      </c>
      <c r="D61" s="8" t="s">
        <v>79</v>
      </c>
      <c r="E61" s="8" t="s">
        <v>78</v>
      </c>
    </row>
    <row r="62" spans="1:5" x14ac:dyDescent="0.2">
      <c r="B62" s="9"/>
      <c r="C62" s="8"/>
      <c r="D62" s="8"/>
      <c r="E62" s="8"/>
    </row>
    <row r="63" spans="1:5" s="4" customFormat="1" x14ac:dyDescent="0.2">
      <c r="A63" s="4" t="s">
        <v>88</v>
      </c>
    </row>
    <row r="64" spans="1:5" x14ac:dyDescent="0.2">
      <c r="B64" s="1" t="s">
        <v>47</v>
      </c>
      <c r="C64" s="1" t="s">
        <v>87</v>
      </c>
      <c r="D64" s="1" t="s">
        <v>86</v>
      </c>
      <c r="E64" s="1" t="s">
        <v>85</v>
      </c>
    </row>
    <row r="65" spans="1:5" ht="41.25" customHeight="1" x14ac:dyDescent="0.2">
      <c r="B65" s="9" t="s">
        <v>52</v>
      </c>
      <c r="C65" s="8" t="s">
        <v>84</v>
      </c>
      <c r="D65" s="8" t="s">
        <v>83</v>
      </c>
      <c r="E65" s="8" t="s">
        <v>82</v>
      </c>
    </row>
    <row r="66" spans="1:5" ht="41.25" customHeight="1" x14ac:dyDescent="0.2">
      <c r="B66" s="9" t="s">
        <v>81</v>
      </c>
      <c r="C66" s="8" t="s">
        <v>80</v>
      </c>
      <c r="D66" s="8" t="s">
        <v>79</v>
      </c>
      <c r="E66" s="8" t="s">
        <v>78</v>
      </c>
    </row>
    <row r="68" spans="1:5" s="4" customFormat="1" x14ac:dyDescent="0.2">
      <c r="A68" s="4" t="s">
        <v>77</v>
      </c>
    </row>
    <row r="69" spans="1:5" x14ac:dyDescent="0.2">
      <c r="B69" s="1" t="s">
        <v>47</v>
      </c>
      <c r="C69" s="1" t="s">
        <v>76</v>
      </c>
      <c r="D69" s="1" t="s">
        <v>76</v>
      </c>
      <c r="E69" s="1" t="s">
        <v>76</v>
      </c>
    </row>
    <row r="70" spans="1:5" ht="41.25" customHeight="1" x14ac:dyDescent="0.2">
      <c r="B70" s="9" t="s">
        <v>41</v>
      </c>
      <c r="C70" s="8" t="s">
        <v>40</v>
      </c>
      <c r="D70" s="8" t="s">
        <v>39</v>
      </c>
      <c r="E70" s="8" t="s">
        <v>38</v>
      </c>
    </row>
    <row r="71" spans="1:5" ht="41.25" customHeight="1" x14ac:dyDescent="0.2">
      <c r="B71" s="9" t="s">
        <v>37</v>
      </c>
      <c r="C71" s="8" t="s">
        <v>75</v>
      </c>
      <c r="D71" s="8" t="s">
        <v>74</v>
      </c>
      <c r="E71" s="8" t="s">
        <v>73</v>
      </c>
    </row>
    <row r="72" spans="1:5" x14ac:dyDescent="0.2">
      <c r="B72" s="1" t="s">
        <v>304</v>
      </c>
      <c r="C72" s="1" t="s">
        <v>301</v>
      </c>
      <c r="D72" s="1" t="s">
        <v>302</v>
      </c>
      <c r="E72" s="1" t="s">
        <v>303</v>
      </c>
    </row>
    <row r="75" spans="1:5" s="4" customFormat="1" x14ac:dyDescent="0.2">
      <c r="A75" s="4" t="s">
        <v>72</v>
      </c>
    </row>
    <row r="76" spans="1:5" x14ac:dyDescent="0.2">
      <c r="B76" s="1" t="s">
        <v>47</v>
      </c>
      <c r="C76" s="1" t="s">
        <v>70</v>
      </c>
      <c r="D76" s="1" t="s">
        <v>71</v>
      </c>
      <c r="E76" s="1" t="s">
        <v>70</v>
      </c>
    </row>
    <row r="77" spans="1:5" ht="45" x14ac:dyDescent="0.2">
      <c r="B77" s="1" t="s">
        <v>52</v>
      </c>
      <c r="C77" s="7" t="s">
        <v>69</v>
      </c>
      <c r="D77" s="7" t="s">
        <v>68</v>
      </c>
      <c r="E77" s="7" t="s">
        <v>67</v>
      </c>
    </row>
    <row r="79" spans="1:5" s="4" customFormat="1" x14ac:dyDescent="0.2">
      <c r="A79" s="4" t="s">
        <v>66</v>
      </c>
    </row>
    <row r="80" spans="1:5" x14ac:dyDescent="0.2">
      <c r="B80" s="1" t="s">
        <v>47</v>
      </c>
      <c r="C80" s="1" t="s">
        <v>65</v>
      </c>
      <c r="D80" s="1" t="s">
        <v>65</v>
      </c>
      <c r="E80" s="1" t="s">
        <v>65</v>
      </c>
    </row>
    <row r="81" spans="1:5" x14ac:dyDescent="0.2">
      <c r="B81" s="1" t="s">
        <v>63</v>
      </c>
      <c r="C81" s="1" t="s">
        <v>64</v>
      </c>
      <c r="D81" s="1" t="s">
        <v>64</v>
      </c>
      <c r="E81" s="1" t="s">
        <v>64</v>
      </c>
    </row>
    <row r="82" spans="1:5" x14ac:dyDescent="0.2">
      <c r="B82" s="1" t="s">
        <v>63</v>
      </c>
      <c r="C82" s="1" t="s">
        <v>62</v>
      </c>
      <c r="D82" s="1" t="s">
        <v>62</v>
      </c>
      <c r="E82" s="1" t="s">
        <v>62</v>
      </c>
    </row>
    <row r="83" spans="1:5" ht="41.25" customHeight="1" x14ac:dyDescent="0.2">
      <c r="B83" s="9" t="s">
        <v>41</v>
      </c>
      <c r="C83" s="8" t="s">
        <v>61</v>
      </c>
      <c r="D83" s="8" t="s">
        <v>60</v>
      </c>
      <c r="E83" s="8" t="s">
        <v>59</v>
      </c>
    </row>
    <row r="84" spans="1:5" ht="67.5" x14ac:dyDescent="0.2">
      <c r="B84" s="9" t="s">
        <v>37</v>
      </c>
      <c r="C84" s="8" t="s">
        <v>58</v>
      </c>
      <c r="D84" s="8" t="s">
        <v>57</v>
      </c>
      <c r="E84" s="8" t="s">
        <v>56</v>
      </c>
    </row>
    <row r="86" spans="1:5" s="4" customFormat="1" x14ac:dyDescent="0.2">
      <c r="A86" s="4" t="s">
        <v>55</v>
      </c>
    </row>
    <row r="87" spans="1:5" x14ac:dyDescent="0.2">
      <c r="B87" s="1" t="s">
        <v>47</v>
      </c>
      <c r="C87" s="1" t="s">
        <v>53</v>
      </c>
      <c r="D87" s="1" t="s">
        <v>54</v>
      </c>
      <c r="E87" s="1" t="s">
        <v>53</v>
      </c>
    </row>
    <row r="88" spans="1:5" ht="33.75" x14ac:dyDescent="0.2">
      <c r="B88" s="1" t="s">
        <v>52</v>
      </c>
      <c r="C88" s="7" t="s">
        <v>51</v>
      </c>
      <c r="D88" s="7" t="s">
        <v>50</v>
      </c>
      <c r="E88" s="7" t="s">
        <v>49</v>
      </c>
    </row>
    <row r="90" spans="1:5" s="4" customFormat="1" x14ac:dyDescent="0.2">
      <c r="A90" s="4" t="s">
        <v>48</v>
      </c>
    </row>
    <row r="91" spans="1:5" x14ac:dyDescent="0.2">
      <c r="B91" s="1" t="s">
        <v>47</v>
      </c>
      <c r="C91" s="1" t="s">
        <v>46</v>
      </c>
      <c r="D91" s="1" t="s">
        <v>46</v>
      </c>
      <c r="E91" s="1" t="s">
        <v>46</v>
      </c>
    </row>
    <row r="92" spans="1:5" x14ac:dyDescent="0.2">
      <c r="B92" s="1" t="s">
        <v>45</v>
      </c>
      <c r="C92" s="1" t="s">
        <v>44</v>
      </c>
      <c r="D92" s="1" t="s">
        <v>43</v>
      </c>
      <c r="E92" s="1" t="s">
        <v>42</v>
      </c>
    </row>
    <row r="93" spans="1:5" ht="41.25" customHeight="1" x14ac:dyDescent="0.2">
      <c r="B93" s="9" t="s">
        <v>41</v>
      </c>
      <c r="C93" s="8" t="s">
        <v>40</v>
      </c>
      <c r="D93" s="8" t="s">
        <v>39</v>
      </c>
      <c r="E93" s="8" t="s">
        <v>38</v>
      </c>
    </row>
    <row r="94" spans="1:5" ht="45" x14ac:dyDescent="0.2">
      <c r="B94" s="1" t="s">
        <v>37</v>
      </c>
      <c r="C94" s="7" t="s">
        <v>36</v>
      </c>
      <c r="D94" s="7" t="s">
        <v>35</v>
      </c>
      <c r="E94" s="7" t="s">
        <v>34</v>
      </c>
    </row>
  </sheetData>
  <pageMargins left="0.7" right="0.7" top="0.75" bottom="0.75" header="0.3" footer="0.3"/>
  <pageSetup paperSize="9" orientation="portrait" verticalDpi="599"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FAE3-F985-4732-A8D7-B4BDFFAE4A6E}">
  <dimension ref="A1:HD462"/>
  <sheetViews>
    <sheetView workbookViewId="0"/>
  </sheetViews>
  <sheetFormatPr defaultRowHeight="15" customHeight="1" x14ac:dyDescent="0.2"/>
  <cols>
    <col min="1" max="7" width="0.42578125" style="13" customWidth="1"/>
    <col min="8" max="13" width="1" style="13" customWidth="1"/>
    <col min="14" max="17" width="0.42578125" style="13" customWidth="1"/>
    <col min="18" max="18" width="1" style="13" customWidth="1"/>
    <col min="19" max="19" width="0.42578125" style="13" customWidth="1"/>
    <col min="20" max="22" width="1" style="13" customWidth="1"/>
    <col min="23" max="26" width="0.42578125" style="13" customWidth="1"/>
    <col min="27" max="27" width="1" style="13" customWidth="1"/>
    <col min="28" max="28" width="0.42578125" style="13" customWidth="1"/>
    <col min="29" max="29" width="1" style="13" customWidth="1"/>
    <col min="30" max="30" width="0.42578125" style="13" customWidth="1"/>
    <col min="31" max="33" width="1" style="13" customWidth="1"/>
    <col min="34" max="37" width="0.42578125" style="13" customWidth="1"/>
    <col min="38" max="38" width="1" style="13" customWidth="1"/>
    <col min="39" max="39" width="0.42578125" style="13" customWidth="1"/>
    <col min="40" max="40" width="1" style="13" customWidth="1"/>
    <col min="41" max="41" width="0.42578125" style="13" customWidth="1"/>
    <col min="42" max="44" width="1" style="13" customWidth="1"/>
    <col min="45" max="48" width="0.42578125" style="13" customWidth="1"/>
    <col min="49" max="49" width="1" style="13" customWidth="1"/>
    <col min="50" max="50" width="0.42578125" style="13" customWidth="1"/>
    <col min="51" max="51" width="1" style="13" customWidth="1"/>
    <col min="52" max="52" width="0.42578125" style="13" customWidth="1"/>
    <col min="53" max="53" width="1" style="13" customWidth="1"/>
    <col min="54" max="54" width="0.42578125" style="13" customWidth="1"/>
    <col min="55" max="55" width="1" style="13" customWidth="1"/>
    <col min="56" max="56" width="0.42578125" style="13" customWidth="1"/>
    <col min="57" max="69" width="1" style="13" customWidth="1"/>
    <col min="70" max="105" width="0.42578125" style="21" customWidth="1"/>
    <col min="106" max="106" width="0.7109375" style="21" customWidth="1"/>
    <col min="107" max="107" width="1" style="21" customWidth="1"/>
    <col min="108" max="108" width="0.42578125" style="21" customWidth="1"/>
    <col min="109" max="112" width="9.140625" style="21"/>
    <col min="113" max="171" width="0.42578125" style="21" customWidth="1"/>
    <col min="172" max="205" width="0.42578125" style="1" customWidth="1"/>
    <col min="206" max="16384" width="9.140625" style="1"/>
  </cols>
  <sheetData>
    <row r="1" spans="1:171" s="13" customFormat="1" ht="11.1" customHeight="1" x14ac:dyDescent="0.2">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row>
    <row r="2" spans="1:171" ht="11.1"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171" s="13" customFormat="1" ht="3" customHeight="1" thickBo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row>
    <row r="4" spans="1:171" ht="11.1" customHeight="1" x14ac:dyDescent="0.2">
      <c r="A4" s="21"/>
      <c r="B4" s="21"/>
      <c r="C4" s="21"/>
      <c r="D4" s="21"/>
      <c r="E4" s="43"/>
      <c r="F4" s="21"/>
      <c r="G4" s="44"/>
      <c r="H4" s="35"/>
      <c r="I4" s="21"/>
      <c r="J4" s="36"/>
      <c r="K4" s="21"/>
      <c r="L4" s="21"/>
      <c r="M4" s="21"/>
      <c r="N4" s="21"/>
      <c r="O4" s="43"/>
      <c r="P4" s="21"/>
      <c r="Q4" s="44"/>
      <c r="R4" s="35"/>
      <c r="S4" s="44"/>
      <c r="T4" s="21"/>
      <c r="U4" s="36"/>
      <c r="V4" s="21"/>
      <c r="W4" s="21"/>
      <c r="X4" s="43"/>
      <c r="Y4" s="21"/>
      <c r="Z4" s="44"/>
      <c r="AA4" s="35"/>
      <c r="AB4" s="37"/>
      <c r="AC4" s="38"/>
      <c r="AD4" s="44"/>
      <c r="AE4" s="21"/>
      <c r="AF4" s="36"/>
      <c r="AG4" s="21"/>
      <c r="AH4" s="21"/>
      <c r="AI4" s="43"/>
      <c r="AJ4" s="21"/>
      <c r="AK4" s="44"/>
      <c r="AL4" s="35"/>
      <c r="AM4" s="44"/>
      <c r="AN4" s="38"/>
      <c r="AO4" s="44"/>
      <c r="AP4" s="21"/>
      <c r="AQ4" s="36"/>
      <c r="AR4" s="21"/>
      <c r="AS4" s="21"/>
      <c r="AT4" s="43"/>
      <c r="AU4" s="21"/>
      <c r="AV4" s="44"/>
      <c r="AW4" s="35"/>
      <c r="AX4" s="37"/>
      <c r="AY4" s="38"/>
      <c r="AZ4" s="44"/>
      <c r="BA4" s="35"/>
      <c r="BB4" s="37"/>
      <c r="BC4" s="38"/>
      <c r="BD4" s="44"/>
      <c r="BE4" s="21"/>
      <c r="BF4" s="36"/>
      <c r="BG4" s="21"/>
      <c r="BH4" s="21"/>
      <c r="BI4" s="21"/>
      <c r="BJ4" s="21"/>
      <c r="BK4" s="21"/>
      <c r="BL4" s="21"/>
      <c r="BM4" s="21"/>
      <c r="BN4" s="21"/>
      <c r="BO4" s="21"/>
      <c r="BP4" s="21"/>
      <c r="BQ4" s="21"/>
      <c r="CW4" s="44"/>
      <c r="CY4" s="44"/>
      <c r="DA4" s="44"/>
      <c r="DC4" s="36"/>
    </row>
    <row r="5" spans="1:171" s="13" customFormat="1" ht="3" customHeight="1" x14ac:dyDescent="0.2">
      <c r="A5" s="21"/>
      <c r="B5" s="21"/>
      <c r="C5" s="21"/>
      <c r="D5" s="21"/>
      <c r="E5" s="21"/>
      <c r="F5" s="21"/>
      <c r="G5" s="21"/>
      <c r="H5" s="21"/>
      <c r="I5" s="21"/>
      <c r="J5" s="39"/>
      <c r="K5" s="21"/>
      <c r="L5" s="21"/>
      <c r="M5" s="21"/>
      <c r="N5" s="21"/>
      <c r="O5" s="21"/>
      <c r="P5" s="21"/>
      <c r="Q5" s="21"/>
      <c r="R5" s="21"/>
      <c r="S5" s="21"/>
      <c r="T5" s="21"/>
      <c r="U5" s="39"/>
      <c r="V5" s="21"/>
      <c r="W5" s="21"/>
      <c r="X5" s="21"/>
      <c r="Y5" s="21"/>
      <c r="Z5" s="21"/>
      <c r="AA5" s="21"/>
      <c r="AB5" s="21"/>
      <c r="AC5" s="21"/>
      <c r="AD5" s="21"/>
      <c r="AE5" s="21"/>
      <c r="AF5" s="39"/>
      <c r="AG5" s="21"/>
      <c r="AH5" s="21"/>
      <c r="AI5" s="21"/>
      <c r="AJ5" s="21"/>
      <c r="AK5" s="21"/>
      <c r="AL5" s="21"/>
      <c r="AM5" s="21"/>
      <c r="AN5" s="21"/>
      <c r="AO5" s="21"/>
      <c r="AP5" s="21"/>
      <c r="AQ5" s="39"/>
      <c r="AR5" s="21"/>
      <c r="AS5" s="21"/>
      <c r="AT5" s="21"/>
      <c r="AU5" s="21"/>
      <c r="AV5" s="21"/>
      <c r="AW5" s="21"/>
      <c r="AX5" s="21"/>
      <c r="AY5" s="21"/>
      <c r="AZ5" s="21"/>
      <c r="BA5" s="21"/>
      <c r="BB5" s="21"/>
      <c r="BC5" s="21"/>
      <c r="BD5" s="21"/>
      <c r="BE5" s="21"/>
      <c r="BF5" s="39"/>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row>
    <row r="6" spans="1:171" s="21" customFormat="1" ht="12" customHeight="1" x14ac:dyDescent="0.2">
      <c r="J6" s="39"/>
      <c r="U6" s="39"/>
      <c r="AF6" s="39"/>
      <c r="AQ6" s="39"/>
      <c r="BF6" s="39"/>
      <c r="DC6" s="39"/>
    </row>
    <row r="7" spans="1:171" s="13" customFormat="1" ht="3" customHeight="1" thickBot="1"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row>
    <row r="8" spans="1:171" ht="11.1" customHeight="1" x14ac:dyDescent="0.2">
      <c r="A8" s="21"/>
      <c r="B8" s="21"/>
      <c r="C8" s="21"/>
      <c r="D8" s="21"/>
      <c r="E8" s="21"/>
      <c r="F8" s="21"/>
      <c r="G8" s="44"/>
      <c r="H8" s="35"/>
      <c r="I8" s="21"/>
      <c r="J8" s="36"/>
      <c r="K8" s="21"/>
      <c r="L8" s="21"/>
      <c r="M8" s="21"/>
      <c r="N8" s="21"/>
      <c r="O8" s="21"/>
      <c r="P8" s="21"/>
      <c r="Q8" s="44"/>
      <c r="R8" s="35"/>
      <c r="S8" s="44"/>
      <c r="T8" s="21"/>
      <c r="U8" s="36"/>
      <c r="V8" s="21"/>
      <c r="W8" s="21"/>
      <c r="X8" s="21"/>
      <c r="Y8" s="21"/>
      <c r="Z8" s="44"/>
      <c r="AA8" s="35"/>
      <c r="AB8" s="37"/>
      <c r="AC8" s="38"/>
      <c r="AD8" s="44"/>
      <c r="AE8" s="21"/>
      <c r="AF8" s="36"/>
      <c r="AG8" s="21"/>
      <c r="AH8" s="21"/>
      <c r="AI8" s="21"/>
      <c r="AJ8" s="21"/>
      <c r="AK8" s="44"/>
      <c r="AL8" s="35"/>
      <c r="AM8" s="44"/>
      <c r="AN8" s="38"/>
      <c r="AO8" s="44"/>
      <c r="AP8" s="21"/>
      <c r="AQ8" s="36"/>
      <c r="AR8" s="21"/>
      <c r="AS8" s="21"/>
      <c r="AT8" s="21"/>
      <c r="AU8" s="21"/>
      <c r="AV8" s="44"/>
      <c r="AW8" s="35"/>
      <c r="AX8" s="37"/>
      <c r="AY8" s="38"/>
      <c r="AZ8" s="44"/>
      <c r="BA8" s="35"/>
      <c r="BB8" s="37"/>
      <c r="BC8" s="38"/>
      <c r="BD8" s="44"/>
      <c r="BE8" s="21"/>
      <c r="BF8" s="36"/>
      <c r="BG8" s="21"/>
      <c r="BH8" s="21"/>
      <c r="BI8" s="21"/>
      <c r="BJ8" s="21"/>
      <c r="BK8" s="21"/>
      <c r="BL8" s="21"/>
      <c r="BM8" s="21"/>
      <c r="BN8" s="21"/>
      <c r="BO8" s="21"/>
      <c r="BP8" s="21"/>
      <c r="BQ8" s="21"/>
      <c r="CU8" s="44"/>
      <c r="CW8" s="44"/>
      <c r="CY8" s="44"/>
      <c r="DA8" s="44"/>
      <c r="DC8" s="36"/>
    </row>
    <row r="9" spans="1:171" s="13" customFormat="1" ht="3" customHeight="1" x14ac:dyDescent="0.2">
      <c r="A9" s="21"/>
      <c r="B9" s="21"/>
      <c r="C9" s="21"/>
      <c r="D9" s="21"/>
      <c r="E9" s="21"/>
      <c r="F9" s="21"/>
      <c r="G9" s="21"/>
      <c r="H9" s="21"/>
      <c r="I9" s="21"/>
      <c r="J9" s="39"/>
      <c r="K9" s="21"/>
      <c r="L9" s="21"/>
      <c r="M9" s="21"/>
      <c r="N9" s="21"/>
      <c r="O9" s="21"/>
      <c r="P9" s="21"/>
      <c r="Q9" s="21"/>
      <c r="R9" s="21"/>
      <c r="S9" s="21"/>
      <c r="T9" s="21"/>
      <c r="U9" s="39"/>
      <c r="V9" s="21"/>
      <c r="W9" s="21"/>
      <c r="X9" s="21"/>
      <c r="Y9" s="21"/>
      <c r="Z9" s="21"/>
      <c r="AA9" s="21"/>
      <c r="AB9" s="21"/>
      <c r="AC9" s="21"/>
      <c r="AD9" s="21"/>
      <c r="AE9" s="21"/>
      <c r="AF9" s="39"/>
      <c r="AG9" s="21"/>
      <c r="AH9" s="21"/>
      <c r="AI9" s="21"/>
      <c r="AJ9" s="21"/>
      <c r="AK9" s="21"/>
      <c r="AL9" s="21"/>
      <c r="AM9" s="21"/>
      <c r="AN9" s="21"/>
      <c r="AO9" s="21"/>
      <c r="AP9" s="21"/>
      <c r="AQ9" s="39"/>
      <c r="AR9" s="21"/>
      <c r="AS9" s="21"/>
      <c r="AT9" s="21"/>
      <c r="AU9" s="21"/>
      <c r="AV9" s="21"/>
      <c r="AW9" s="21"/>
      <c r="AX9" s="21"/>
      <c r="AY9" s="21"/>
      <c r="AZ9" s="21"/>
      <c r="BA9" s="21"/>
      <c r="BB9" s="21"/>
      <c r="BC9" s="21"/>
      <c r="BD9" s="21"/>
      <c r="BE9" s="21"/>
      <c r="BF9" s="39"/>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row>
    <row r="10" spans="1:171" s="21" customFormat="1" ht="12" customHeight="1" x14ac:dyDescent="0.2">
      <c r="J10" s="39"/>
      <c r="U10" s="39"/>
      <c r="AF10" s="39"/>
      <c r="AQ10" s="39"/>
      <c r="BF10" s="39"/>
      <c r="DC10" s="39"/>
    </row>
    <row r="11" spans="1:171" s="13" customFormat="1" ht="3"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row>
    <row r="12" spans="1:171" ht="11.1" customHeight="1" x14ac:dyDescent="0.2">
      <c r="A12" s="21"/>
      <c r="B12" s="21"/>
      <c r="C12" s="21"/>
      <c r="D12" s="21"/>
      <c r="E12" s="21"/>
      <c r="F12" s="21"/>
      <c r="G12" s="44"/>
      <c r="H12" s="40"/>
      <c r="I12" s="36"/>
      <c r="J12" s="21"/>
      <c r="K12" s="21"/>
      <c r="L12" s="21"/>
      <c r="M12" s="21"/>
      <c r="N12" s="21"/>
      <c r="O12" s="21"/>
      <c r="P12" s="21"/>
      <c r="Q12" s="44"/>
      <c r="R12" s="40"/>
      <c r="S12" s="44"/>
      <c r="T12" s="21"/>
      <c r="U12" s="36"/>
      <c r="V12" s="21"/>
      <c r="W12" s="21"/>
      <c r="X12" s="21"/>
      <c r="Y12" s="21"/>
      <c r="Z12" s="44"/>
      <c r="AA12" s="40"/>
      <c r="AB12" s="21"/>
      <c r="AC12" s="41"/>
      <c r="AD12" s="44"/>
      <c r="AE12" s="21"/>
      <c r="AF12" s="36"/>
      <c r="AG12" s="21"/>
      <c r="AH12" s="21"/>
      <c r="AI12" s="21"/>
      <c r="AJ12" s="21"/>
      <c r="AK12" s="44"/>
      <c r="AL12" s="40"/>
      <c r="AM12" s="44"/>
      <c r="AN12" s="42"/>
      <c r="AO12" s="44"/>
      <c r="AP12" s="21"/>
      <c r="AQ12" s="36"/>
      <c r="AR12" s="21"/>
      <c r="AS12" s="21"/>
      <c r="AT12" s="21"/>
      <c r="AU12" s="21"/>
      <c r="AV12" s="44"/>
      <c r="AW12" s="40"/>
      <c r="AX12" s="21"/>
      <c r="AY12" s="41"/>
      <c r="AZ12" s="44"/>
      <c r="BA12" s="40"/>
      <c r="BB12" s="21"/>
      <c r="BC12" s="41"/>
      <c r="BD12" s="44"/>
      <c r="BE12" s="21"/>
      <c r="BF12" s="36"/>
      <c r="BG12" s="21"/>
      <c r="BH12" s="21"/>
      <c r="BI12" s="21"/>
      <c r="BJ12" s="21"/>
      <c r="BK12" s="21"/>
      <c r="BL12" s="21"/>
      <c r="BM12" s="21"/>
      <c r="BN12" s="21"/>
      <c r="BO12" s="21"/>
      <c r="BP12" s="21"/>
      <c r="BQ12" s="21"/>
      <c r="CS12" s="44"/>
      <c r="CU12" s="44"/>
      <c r="CW12" s="44"/>
      <c r="CY12" s="44"/>
      <c r="DA12" s="44"/>
      <c r="DC12" s="36"/>
    </row>
    <row r="13" spans="1:171" s="13" customFormat="1" ht="3"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row>
    <row r="14" spans="1:171" s="21" customFormat="1" ht="12" customHeight="1" x14ac:dyDescent="0.2">
      <c r="DC14" s="39"/>
    </row>
    <row r="15" spans="1:171" s="13" customFormat="1" ht="3"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row>
    <row r="16" spans="1:171" s="13" customFormat="1" ht="11.1" customHeight="1" x14ac:dyDescent="0.2">
      <c r="A16" s="21"/>
      <c r="B16" s="21"/>
      <c r="C16" s="21"/>
      <c r="D16" s="21"/>
      <c r="E16" s="21"/>
      <c r="F16" s="21"/>
      <c r="G16" s="45"/>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44"/>
      <c r="CR16" s="21"/>
      <c r="CS16" s="44"/>
      <c r="CT16" s="21"/>
      <c r="CU16" s="44"/>
      <c r="CV16" s="21"/>
      <c r="CW16" s="44"/>
      <c r="CX16" s="21"/>
      <c r="CY16" s="44"/>
      <c r="CZ16" s="21"/>
      <c r="DA16" s="44"/>
      <c r="DB16" s="21"/>
      <c r="DC16" s="36"/>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row>
    <row r="17" spans="1:171" s="13" customFormat="1" ht="3"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row>
    <row r="18" spans="1:171" s="21" customFormat="1" ht="8.25" customHeight="1" x14ac:dyDescent="0.2">
      <c r="DC18" s="39"/>
    </row>
    <row r="19" spans="1:171" s="13" customFormat="1" ht="3"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row>
    <row r="20" spans="1:171" s="13" customFormat="1" ht="11.1" customHeight="1" x14ac:dyDescent="0.2">
      <c r="A20" s="21"/>
      <c r="B20" s="21"/>
      <c r="C20" s="21"/>
      <c r="D20" s="21"/>
      <c r="E20" s="21"/>
      <c r="F20" s="21"/>
      <c r="G20" s="44"/>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44"/>
      <c r="CP20" s="21"/>
      <c r="CQ20" s="44"/>
      <c r="CR20" s="21"/>
      <c r="CS20" s="44"/>
      <c r="CT20" s="21"/>
      <c r="CU20" s="44"/>
      <c r="CV20" s="21"/>
      <c r="CW20" s="44"/>
      <c r="CX20" s="21"/>
      <c r="CY20" s="44"/>
      <c r="CZ20" s="21"/>
      <c r="DA20" s="44"/>
      <c r="DB20" s="21"/>
      <c r="DC20" s="36"/>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row>
    <row r="21" spans="1:171" s="13" customFormat="1" ht="3"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row>
    <row r="22" spans="1:171" s="21" customFormat="1" ht="11.1" customHeight="1" x14ac:dyDescent="0.2">
      <c r="DC22" s="39"/>
    </row>
    <row r="23" spans="1:171" s="13" customFormat="1" ht="3" customHeight="1" thickBo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row>
    <row r="24" spans="1:171" s="13" customFormat="1" ht="11.1" customHeight="1" x14ac:dyDescent="0.2">
      <c r="A24" s="21"/>
      <c r="B24" s="21"/>
      <c r="C24" s="21"/>
      <c r="D24" s="21"/>
      <c r="E24" s="21"/>
      <c r="F24" s="21"/>
      <c r="G24" s="21"/>
      <c r="H24" s="37"/>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44"/>
      <c r="CN24" s="21"/>
      <c r="CO24" s="44"/>
      <c r="CP24" s="21"/>
      <c r="CQ24" s="44"/>
      <c r="CR24" s="21"/>
      <c r="CS24" s="44"/>
      <c r="CT24" s="21"/>
      <c r="CU24" s="44"/>
      <c r="CV24" s="21"/>
      <c r="CW24" s="44"/>
      <c r="CX24" s="21"/>
      <c r="CY24" s="44"/>
      <c r="CZ24" s="21"/>
      <c r="DA24" s="44"/>
      <c r="DB24" s="21"/>
      <c r="DC24" s="36"/>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row>
    <row r="25" spans="1:171" s="13" customFormat="1" ht="3"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row>
    <row r="26" spans="1:171" s="21" customFormat="1" ht="11.1" customHeight="1" x14ac:dyDescent="0.2">
      <c r="I26" s="39"/>
      <c r="DC26" s="39"/>
    </row>
    <row r="27" spans="1:171" s="13" customFormat="1" ht="3"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row>
    <row r="28" spans="1:171" s="13" customFormat="1" ht="11.1"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44"/>
      <c r="CL28" s="21"/>
      <c r="CM28" s="44"/>
      <c r="CN28" s="21"/>
      <c r="CO28" s="44"/>
      <c r="CP28" s="21"/>
      <c r="CQ28" s="44"/>
      <c r="CR28" s="21"/>
      <c r="CS28" s="44"/>
      <c r="CT28" s="21"/>
      <c r="CU28" s="44"/>
      <c r="CV28" s="21"/>
      <c r="CW28" s="44"/>
      <c r="CX28" s="21"/>
      <c r="CY28" s="44"/>
      <c r="CZ28" s="21"/>
      <c r="DA28" s="44"/>
      <c r="DB28" s="21"/>
      <c r="DC28" s="36"/>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row>
    <row r="29" spans="1:171" s="13" customFormat="1" ht="3"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row>
    <row r="30" spans="1:171" s="21" customFormat="1" ht="11.1" customHeight="1" x14ac:dyDescent="0.2">
      <c r="DC30" s="39"/>
    </row>
    <row r="31" spans="1:171" s="13" customFormat="1" ht="3"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row>
    <row r="32" spans="1:171" s="13" customFormat="1" ht="11.1"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44"/>
      <c r="CJ32" s="21"/>
      <c r="CK32" s="44"/>
      <c r="CL32" s="21"/>
      <c r="CM32" s="44"/>
      <c r="CN32" s="21"/>
      <c r="CO32" s="44"/>
      <c r="CP32" s="21"/>
      <c r="CQ32" s="44"/>
      <c r="CR32" s="21"/>
      <c r="CS32" s="44"/>
      <c r="CT32" s="21"/>
      <c r="CU32" s="44"/>
      <c r="CV32" s="21"/>
      <c r="CW32" s="44"/>
      <c r="CX32" s="21"/>
      <c r="CY32" s="44"/>
      <c r="CZ32" s="21"/>
      <c r="DA32" s="44"/>
      <c r="DB32" s="21"/>
      <c r="DC32" s="36"/>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row>
    <row r="33" spans="1:210" s="13" customFormat="1" ht="3"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row>
    <row r="34" spans="1:210" s="13" customFormat="1" ht="11.1"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row>
    <row r="35" spans="1:210" s="13" customFormat="1" ht="3"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row>
    <row r="36" spans="1:210" s="13" customFormat="1" ht="11.1"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44"/>
      <c r="CH36" s="21"/>
      <c r="CI36" s="44"/>
      <c r="CJ36" s="21"/>
      <c r="CK36" s="44"/>
      <c r="CL36" s="21"/>
      <c r="CM36" s="44"/>
      <c r="CN36" s="21"/>
      <c r="CO36" s="44"/>
      <c r="CP36" s="21"/>
      <c r="CQ36" s="44"/>
      <c r="CR36" s="21"/>
      <c r="CS36" s="44"/>
      <c r="CT36" s="21"/>
      <c r="CU36" s="44"/>
      <c r="CV36" s="21"/>
      <c r="CW36" s="44"/>
      <c r="CX36" s="21"/>
      <c r="CY36" s="44"/>
      <c r="CZ36" s="21"/>
      <c r="DA36" s="44"/>
      <c r="DB36" s="21"/>
      <c r="DC36" s="36"/>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row>
    <row r="37" spans="1:210" s="13" customFormat="1" ht="3"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row>
    <row r="38" spans="1:210" s="13" customFormat="1" ht="11.1"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row>
    <row r="39" spans="1:210" s="13" customFormat="1" ht="3"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row>
    <row r="40" spans="1:210" s="13" customFormat="1" ht="11.1"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44"/>
      <c r="CF40" s="21"/>
      <c r="CG40" s="44"/>
      <c r="CH40" s="21"/>
      <c r="CI40" s="44"/>
      <c r="CJ40" s="21"/>
      <c r="CK40" s="44"/>
      <c r="CL40" s="21"/>
      <c r="CM40" s="44"/>
      <c r="CN40" s="21"/>
      <c r="CO40" s="44"/>
      <c r="CP40" s="21"/>
      <c r="CQ40" s="44"/>
      <c r="CR40" s="21"/>
      <c r="CS40" s="44"/>
      <c r="CT40" s="21"/>
      <c r="CU40" s="44"/>
      <c r="CV40" s="21"/>
      <c r="CW40" s="44"/>
      <c r="CX40" s="21"/>
      <c r="CY40" s="44"/>
      <c r="CZ40" s="21"/>
      <c r="DA40" s="44"/>
      <c r="DB40" s="21"/>
      <c r="DC40" s="36"/>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row>
    <row r="41" spans="1:210" s="13" customFormat="1" ht="3"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row>
    <row r="42" spans="1:210" s="13" customFormat="1" ht="11.1"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row>
    <row r="43" spans="1:210" s="13" customFormat="1" ht="3"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row>
    <row r="44" spans="1:210" s="13" customFormat="1" ht="11.1" customHeight="1"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44"/>
      <c r="CD44" s="21"/>
      <c r="CE44" s="44"/>
      <c r="CF44" s="21"/>
      <c r="CG44" s="44"/>
      <c r="CH44" s="21"/>
      <c r="CI44" s="44"/>
      <c r="CJ44" s="21"/>
      <c r="CK44" s="44"/>
      <c r="CL44" s="21"/>
      <c r="CM44" s="44"/>
      <c r="CN44" s="21"/>
      <c r="CO44" s="44"/>
      <c r="CP44" s="21"/>
      <c r="CQ44" s="44"/>
      <c r="CR44" s="21"/>
      <c r="CS44" s="44"/>
      <c r="CT44" s="21"/>
      <c r="CU44" s="44"/>
      <c r="CV44" s="21"/>
      <c r="CW44" s="44"/>
      <c r="CX44" s="21"/>
      <c r="CY44" s="44"/>
      <c r="CZ44" s="21"/>
      <c r="DA44" s="44"/>
      <c r="DB44" s="21"/>
      <c r="DC44" s="36"/>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row>
    <row r="45" spans="1:210" s="13" customFormat="1" ht="3"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row>
    <row r="46" spans="1:210" s="13" customFormat="1" ht="11.1"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row>
    <row r="47" spans="1:210" s="13" customFormat="1" ht="3"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row>
    <row r="48" spans="1:210" s="13" customFormat="1" ht="11.1"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44"/>
      <c r="CB48" s="21"/>
      <c r="CC48" s="44"/>
      <c r="CD48" s="21"/>
      <c r="CE48" s="44"/>
      <c r="CF48" s="21"/>
      <c r="CG48" s="44"/>
      <c r="CH48" s="21"/>
      <c r="CI48" s="44"/>
      <c r="CJ48" s="21"/>
      <c r="CK48" s="44"/>
      <c r="CL48" s="21"/>
      <c r="CM48" s="44"/>
      <c r="CN48" s="21"/>
      <c r="CO48" s="44"/>
      <c r="CP48" s="21"/>
      <c r="CQ48" s="44"/>
      <c r="CR48" s="21"/>
      <c r="CS48" s="44"/>
      <c r="CT48" s="21"/>
      <c r="CU48" s="44"/>
      <c r="CV48" s="21"/>
      <c r="CW48" s="44"/>
      <c r="CX48" s="21"/>
      <c r="CY48" s="44"/>
      <c r="CZ48" s="21"/>
      <c r="DA48" s="44"/>
      <c r="DB48" s="21"/>
      <c r="DC48" s="36"/>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row>
    <row r="49" spans="1:212" s="13" customFormat="1" ht="3"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row>
    <row r="50" spans="1:212" s="13" customFormat="1" ht="11.1"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row>
    <row r="51" spans="1:212" s="13" customFormat="1" ht="3"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row>
    <row r="52" spans="1:212" s="13" customFormat="1" ht="5.4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39"/>
      <c r="CG52" s="39"/>
      <c r="CH52" s="39"/>
      <c r="CI52" s="39"/>
      <c r="CJ52" s="39"/>
      <c r="CK52" s="39"/>
      <c r="CL52" s="21"/>
      <c r="CM52" s="21"/>
      <c r="CN52" s="21"/>
      <c r="CO52" s="21"/>
      <c r="CP52" s="21"/>
      <c r="CQ52" s="21"/>
      <c r="CR52" s="21"/>
      <c r="CS52" s="21"/>
      <c r="CT52" s="21"/>
      <c r="CU52" s="21"/>
      <c r="CV52" s="21"/>
      <c r="CW52" s="21"/>
      <c r="CX52" s="21"/>
      <c r="CY52" s="21"/>
      <c r="CZ52" s="21"/>
      <c r="DA52" s="21"/>
      <c r="DB52" s="21"/>
      <c r="DC52" s="39"/>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39"/>
      <c r="EY52" s="39"/>
      <c r="EZ52" s="39"/>
      <c r="FA52" s="39"/>
      <c r="FB52" s="39"/>
      <c r="FC52" s="39"/>
      <c r="FD52" s="21"/>
      <c r="FE52" s="21"/>
      <c r="FF52" s="21"/>
      <c r="FG52" s="21"/>
      <c r="FH52" s="21"/>
      <c r="FI52" s="21"/>
      <c r="FJ52" s="21"/>
      <c r="FK52" s="21"/>
      <c r="FL52" s="21"/>
      <c r="FM52" s="21"/>
      <c r="FN52" s="21"/>
      <c r="FO52" s="21"/>
      <c r="FP52" s="21"/>
      <c r="FQ52" s="21"/>
      <c r="FR52" s="21"/>
      <c r="FS52" s="21"/>
      <c r="FT52" s="21"/>
      <c r="FU52" s="39"/>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row>
    <row r="53" spans="1:212" s="13" customFormat="1" ht="5.4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39"/>
      <c r="CL53" s="21"/>
      <c r="CM53" s="21"/>
      <c r="CN53" s="21"/>
      <c r="CO53" s="21"/>
      <c r="CP53" s="21"/>
      <c r="CQ53" s="21"/>
      <c r="CR53" s="21"/>
      <c r="CS53" s="21"/>
      <c r="CT53" s="21"/>
      <c r="CU53" s="21"/>
      <c r="CV53" s="21"/>
      <c r="CW53" s="21"/>
      <c r="CX53" s="21"/>
      <c r="CY53" s="21"/>
      <c r="CZ53" s="21"/>
      <c r="DA53" s="21"/>
      <c r="DB53" s="21"/>
      <c r="DC53" s="39"/>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39"/>
      <c r="FD53" s="21"/>
      <c r="FE53" s="21"/>
      <c r="FF53" s="21"/>
      <c r="FG53" s="21"/>
      <c r="FH53" s="21"/>
      <c r="FI53" s="21"/>
      <c r="FJ53" s="21"/>
      <c r="FK53" s="21"/>
      <c r="FL53" s="21"/>
      <c r="FM53" s="21"/>
      <c r="FN53" s="21"/>
      <c r="FO53" s="21"/>
      <c r="FP53" s="21"/>
      <c r="FQ53" s="21"/>
      <c r="FR53" s="21"/>
      <c r="FS53" s="21"/>
      <c r="FT53" s="21"/>
      <c r="FU53" s="39"/>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row>
    <row r="54" spans="1:212" s="21" customFormat="1" ht="3" customHeight="1" x14ac:dyDescent="0.2">
      <c r="CK54" s="39"/>
      <c r="DC54" s="39"/>
      <c r="FC54" s="39"/>
      <c r="FU54" s="39"/>
    </row>
    <row r="55" spans="1:212" s="13" customFormat="1" ht="3"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39"/>
      <c r="CL55" s="39"/>
      <c r="CM55" s="39"/>
      <c r="CN55" s="39"/>
      <c r="CO55" s="39"/>
      <c r="CP55" s="39"/>
      <c r="CQ55" s="39"/>
      <c r="CR55" s="39"/>
      <c r="CS55" s="39"/>
      <c r="CT55" s="39"/>
      <c r="CU55" s="39"/>
      <c r="CV55" s="39"/>
      <c r="CW55" s="39"/>
      <c r="CX55" s="39"/>
      <c r="CY55" s="39"/>
      <c r="CZ55" s="39"/>
      <c r="DA55" s="39"/>
      <c r="DB55" s="39"/>
      <c r="DC55" s="39"/>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39"/>
      <c r="FD55" s="39"/>
      <c r="FE55" s="39"/>
      <c r="FF55" s="39"/>
      <c r="FG55" s="39"/>
      <c r="FH55" s="39"/>
      <c r="FI55" s="39"/>
      <c r="FJ55" s="39"/>
      <c r="FK55" s="39"/>
      <c r="FL55" s="39"/>
      <c r="FM55" s="39"/>
      <c r="FN55" s="39"/>
      <c r="FO55" s="39"/>
      <c r="FP55" s="39"/>
      <c r="FQ55" s="39"/>
      <c r="FR55" s="39"/>
      <c r="FS55" s="39"/>
      <c r="FT55" s="39"/>
      <c r="FU55" s="39"/>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row>
    <row r="56" spans="1:212" s="13" customFormat="1" ht="3"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row>
    <row r="57" spans="1:212" s="13" customFormat="1" ht="3"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row>
    <row r="58" spans="1:212" s="13" customFormat="1" ht="5.4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39"/>
      <c r="CE58" s="39"/>
      <c r="CF58" s="39"/>
      <c r="CG58" s="39"/>
      <c r="CH58" s="39"/>
      <c r="CI58" s="39"/>
      <c r="CJ58" s="21"/>
      <c r="CK58" s="21"/>
      <c r="CL58" s="21"/>
      <c r="CM58" s="21"/>
      <c r="CN58" s="21"/>
      <c r="CO58" s="21"/>
      <c r="CP58" s="21"/>
      <c r="CQ58" s="21"/>
      <c r="CR58" s="21"/>
      <c r="CS58" s="21"/>
      <c r="CT58" s="21"/>
      <c r="CU58" s="21"/>
      <c r="CV58" s="21"/>
      <c r="CW58" s="21"/>
      <c r="CX58" s="21"/>
      <c r="CY58" s="21"/>
      <c r="CZ58" s="21"/>
      <c r="DA58" s="21"/>
      <c r="DB58" s="21"/>
      <c r="DC58" s="39"/>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56"/>
      <c r="EY58" s="57"/>
      <c r="EZ58" s="57"/>
      <c r="FA58" s="57"/>
      <c r="FB58" s="57"/>
      <c r="FC58" s="59"/>
      <c r="FD58" s="21"/>
      <c r="FE58" s="45"/>
      <c r="FF58" s="21"/>
      <c r="FG58" s="45"/>
      <c r="FH58" s="21"/>
      <c r="FI58" s="45"/>
      <c r="FJ58" s="21"/>
      <c r="FK58" s="45"/>
      <c r="FL58" s="21"/>
      <c r="FM58" s="45"/>
      <c r="FN58" s="21"/>
      <c r="FO58" s="53"/>
      <c r="FP58" s="21"/>
      <c r="FQ58" s="53"/>
      <c r="FR58" s="21"/>
      <c r="FS58" s="53"/>
      <c r="FT58" s="21"/>
      <c r="FU58" s="55"/>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row>
    <row r="59" spans="1:212" s="13" customFormat="1" ht="5.4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39"/>
      <c r="CJ59" s="21"/>
      <c r="CK59" s="21"/>
      <c r="CL59" s="21"/>
      <c r="CM59" s="21"/>
      <c r="CN59" s="21"/>
      <c r="CO59" s="21"/>
      <c r="CP59" s="21"/>
      <c r="CQ59" s="21"/>
      <c r="CR59" s="21"/>
      <c r="CS59" s="21"/>
      <c r="CT59" s="21"/>
      <c r="CU59" s="21"/>
      <c r="CV59" s="21"/>
      <c r="CW59" s="21"/>
      <c r="CX59" s="21"/>
      <c r="CY59" s="21"/>
      <c r="CZ59" s="21"/>
      <c r="DA59" s="21"/>
      <c r="DB59" s="21"/>
      <c r="DC59" s="39"/>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58"/>
      <c r="FD59" s="21"/>
      <c r="FE59" s="21"/>
      <c r="FF59" s="21"/>
      <c r="FG59" s="21"/>
      <c r="FH59" s="21"/>
      <c r="FI59" s="21"/>
      <c r="FJ59" s="21"/>
      <c r="FK59" s="21"/>
      <c r="FL59" s="21"/>
      <c r="FM59" s="21"/>
      <c r="FN59" s="21"/>
      <c r="FO59" s="54"/>
      <c r="FP59" s="21"/>
      <c r="FQ59" s="54"/>
      <c r="FR59" s="21"/>
      <c r="FS59" s="54"/>
      <c r="FT59" s="21"/>
      <c r="FU59" s="58"/>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row>
    <row r="60" spans="1:212" s="13" customFormat="1" ht="3"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39"/>
      <c r="CJ60" s="21"/>
      <c r="CK60" s="21"/>
      <c r="CL60" s="21"/>
      <c r="CM60" s="21"/>
      <c r="CN60" s="21"/>
      <c r="CO60" s="21"/>
      <c r="CP60" s="21"/>
      <c r="CQ60" s="21"/>
      <c r="CR60" s="21"/>
      <c r="CS60" s="21"/>
      <c r="CT60" s="21"/>
      <c r="CU60" s="21"/>
      <c r="CV60" s="21"/>
      <c r="CW60" s="21"/>
      <c r="CX60" s="21"/>
      <c r="CY60" s="21"/>
      <c r="CZ60" s="21"/>
      <c r="DA60" s="21"/>
      <c r="DB60" s="21"/>
      <c r="DC60" s="39"/>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58"/>
      <c r="FD60" s="21"/>
      <c r="FE60" s="21"/>
      <c r="FF60" s="21"/>
      <c r="FG60" s="21"/>
      <c r="FH60" s="21"/>
      <c r="FI60" s="21"/>
      <c r="FJ60" s="21"/>
      <c r="FK60" s="21"/>
      <c r="FL60" s="21"/>
      <c r="FM60" s="21"/>
      <c r="FN60" s="21"/>
      <c r="FO60" s="21"/>
      <c r="FP60" s="21"/>
      <c r="FQ60" s="21"/>
      <c r="FR60" s="21"/>
      <c r="FS60" s="21"/>
      <c r="FT60" s="21"/>
      <c r="FU60" s="58"/>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row>
    <row r="61" spans="1:212" s="13" customFormat="1" ht="3"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39"/>
      <c r="CJ61" s="39"/>
      <c r="CK61" s="39"/>
      <c r="CL61" s="39"/>
      <c r="CM61" s="39"/>
      <c r="CN61" s="39"/>
      <c r="CO61" s="39"/>
      <c r="CP61" s="39"/>
      <c r="CQ61" s="39"/>
      <c r="CR61" s="39"/>
      <c r="CS61" s="39"/>
      <c r="CT61" s="39"/>
      <c r="CU61" s="39"/>
      <c r="CV61" s="39"/>
      <c r="CW61" s="39"/>
      <c r="CX61" s="39"/>
      <c r="CY61" s="39"/>
      <c r="CZ61" s="39"/>
      <c r="DA61" s="39"/>
      <c r="DB61" s="39"/>
      <c r="DC61" s="39"/>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60"/>
      <c r="FD61" s="57"/>
      <c r="FE61" s="57"/>
      <c r="FF61" s="57"/>
      <c r="FG61" s="57"/>
      <c r="FH61" s="57"/>
      <c r="FI61" s="57"/>
      <c r="FJ61" s="57"/>
      <c r="FK61" s="57"/>
      <c r="FL61" s="57"/>
      <c r="FM61" s="57"/>
      <c r="FN61" s="57"/>
      <c r="FO61" s="57"/>
      <c r="FP61" s="57"/>
      <c r="FQ61" s="57"/>
      <c r="FR61" s="57"/>
      <c r="FS61" s="57"/>
      <c r="FT61" s="57"/>
      <c r="FU61" s="6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row>
    <row r="62" spans="1:212" s="13" customFormat="1" ht="3"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row>
    <row r="63" spans="1:212" s="13" customFormat="1" ht="3"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row>
    <row r="64" spans="1:212" s="13" customFormat="1" ht="5.4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39"/>
      <c r="CE64" s="39"/>
      <c r="CF64" s="39"/>
      <c r="CG64" s="39"/>
      <c r="CH64" s="39"/>
      <c r="CI64" s="39"/>
      <c r="CJ64" s="21"/>
      <c r="CK64" s="21"/>
      <c r="CL64" s="21"/>
      <c r="CM64" s="21"/>
      <c r="CN64" s="21"/>
      <c r="CO64" s="21"/>
      <c r="CP64" s="21"/>
      <c r="CQ64" s="21"/>
      <c r="CR64" s="21"/>
      <c r="CS64" s="21"/>
      <c r="CT64" s="21"/>
      <c r="CU64" s="21"/>
      <c r="CV64" s="21"/>
      <c r="CW64" s="21"/>
      <c r="CX64" s="21"/>
      <c r="CY64" s="21"/>
      <c r="CZ64" s="21"/>
      <c r="DA64" s="21"/>
      <c r="DB64" s="21"/>
      <c r="DC64" s="39"/>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56"/>
      <c r="EW64" s="57"/>
      <c r="EX64" s="57"/>
      <c r="EY64" s="57"/>
      <c r="EZ64" s="57"/>
      <c r="FA64" s="59"/>
      <c r="FB64" s="21"/>
      <c r="FC64" s="45"/>
      <c r="FD64" s="21"/>
      <c r="FE64" s="45"/>
      <c r="FF64" s="21"/>
      <c r="FG64" s="45"/>
      <c r="FH64" s="21"/>
      <c r="FI64" s="45"/>
      <c r="FJ64" s="21"/>
      <c r="FK64" s="45"/>
      <c r="FL64" s="21"/>
      <c r="FM64" s="53"/>
      <c r="FN64" s="21"/>
      <c r="FO64" s="53"/>
      <c r="FP64" s="21"/>
      <c r="FQ64" s="53"/>
      <c r="FR64" s="21"/>
      <c r="FS64" s="53"/>
      <c r="FT64" s="21"/>
      <c r="FU64" s="55"/>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row>
    <row r="65" spans="1:212" s="13" customFormat="1" ht="5.4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39"/>
      <c r="CJ65" s="21"/>
      <c r="CK65" s="21"/>
      <c r="CL65" s="21"/>
      <c r="CM65" s="21"/>
      <c r="CN65" s="21"/>
      <c r="CO65" s="21"/>
      <c r="CP65" s="21"/>
      <c r="CQ65" s="21"/>
      <c r="CR65" s="21"/>
      <c r="CS65" s="21"/>
      <c r="CT65" s="21"/>
      <c r="CU65" s="21"/>
      <c r="CV65" s="21"/>
      <c r="CW65" s="21"/>
      <c r="CX65" s="21"/>
      <c r="CY65" s="21"/>
      <c r="CZ65" s="21"/>
      <c r="DA65" s="21"/>
      <c r="DB65" s="21"/>
      <c r="DC65" s="39"/>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58"/>
      <c r="FB65" s="21"/>
      <c r="FC65" s="21"/>
      <c r="FD65" s="21"/>
      <c r="FE65" s="21"/>
      <c r="FF65" s="21"/>
      <c r="FG65" s="21"/>
      <c r="FH65" s="21"/>
      <c r="FI65" s="21"/>
      <c r="FJ65" s="21"/>
      <c r="FK65" s="21"/>
      <c r="FL65" s="21"/>
      <c r="FM65" s="54"/>
      <c r="FN65" s="21"/>
      <c r="FO65" s="54"/>
      <c r="FP65" s="21"/>
      <c r="FQ65" s="54"/>
      <c r="FR65" s="21"/>
      <c r="FS65" s="54"/>
      <c r="FT65" s="21"/>
      <c r="FU65" s="58"/>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row>
    <row r="66" spans="1:212" s="13" customFormat="1" ht="3"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39"/>
      <c r="CJ66" s="21"/>
      <c r="CK66" s="21"/>
      <c r="CL66" s="21"/>
      <c r="CM66" s="21"/>
      <c r="CN66" s="21"/>
      <c r="CO66" s="21"/>
      <c r="CP66" s="21"/>
      <c r="CQ66" s="21"/>
      <c r="CR66" s="21"/>
      <c r="CS66" s="21"/>
      <c r="CT66" s="21"/>
      <c r="CU66" s="21"/>
      <c r="CV66" s="21"/>
      <c r="CW66" s="21"/>
      <c r="CX66" s="21"/>
      <c r="CY66" s="21"/>
      <c r="CZ66" s="21"/>
      <c r="DA66" s="21"/>
      <c r="DB66" s="21"/>
      <c r="DC66" s="39"/>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58"/>
      <c r="FB66" s="21"/>
      <c r="FC66" s="21"/>
      <c r="FD66" s="21"/>
      <c r="FE66" s="21"/>
      <c r="FF66" s="21"/>
      <c r="FG66" s="21"/>
      <c r="FH66" s="21"/>
      <c r="FI66" s="21"/>
      <c r="FJ66" s="21"/>
      <c r="FK66" s="21"/>
      <c r="FL66" s="21"/>
      <c r="FM66" s="21"/>
      <c r="FN66" s="21"/>
      <c r="FO66" s="21"/>
      <c r="FP66" s="21"/>
      <c r="FQ66" s="21"/>
      <c r="FR66" s="21"/>
      <c r="FS66" s="21"/>
      <c r="FT66" s="21"/>
      <c r="FU66" s="58"/>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row>
    <row r="67" spans="1:212" s="13" customFormat="1" ht="3"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39"/>
      <c r="CJ67" s="39"/>
      <c r="CK67" s="39"/>
      <c r="CL67" s="39"/>
      <c r="CM67" s="39"/>
      <c r="CN67" s="39"/>
      <c r="CO67" s="39"/>
      <c r="CP67" s="39"/>
      <c r="CQ67" s="39"/>
      <c r="CR67" s="39"/>
      <c r="CS67" s="39"/>
      <c r="CT67" s="39"/>
      <c r="CU67" s="39"/>
      <c r="CV67" s="39"/>
      <c r="CW67" s="39"/>
      <c r="CX67" s="39"/>
      <c r="CY67" s="39"/>
      <c r="CZ67" s="39"/>
      <c r="DA67" s="39"/>
      <c r="DB67" s="39"/>
      <c r="DC67" s="39"/>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60"/>
      <c r="FB67" s="57"/>
      <c r="FC67" s="57"/>
      <c r="FD67" s="57"/>
      <c r="FE67" s="57"/>
      <c r="FF67" s="57"/>
      <c r="FG67" s="57"/>
      <c r="FH67" s="57"/>
      <c r="FI67" s="57"/>
      <c r="FJ67" s="57"/>
      <c r="FK67" s="57"/>
      <c r="FL67" s="57"/>
      <c r="FM67" s="57"/>
      <c r="FN67" s="57"/>
      <c r="FO67" s="57"/>
      <c r="FP67" s="57"/>
      <c r="FQ67" s="57"/>
      <c r="FR67" s="57"/>
      <c r="FS67" s="57"/>
      <c r="FT67" s="57"/>
      <c r="FU67" s="6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row>
    <row r="68" spans="1:212" s="13" customFormat="1" ht="3"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row>
    <row r="69" spans="1:212" s="13" customFormat="1" ht="3"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row>
    <row r="70" spans="1:212" s="13" customFormat="1" ht="5.4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39"/>
      <c r="CC70" s="39"/>
      <c r="CD70" s="39"/>
      <c r="CE70" s="39"/>
      <c r="CF70" s="39"/>
      <c r="CG70" s="39"/>
      <c r="CH70" s="21"/>
      <c r="CI70" s="21"/>
      <c r="CJ70" s="21"/>
      <c r="CK70" s="21"/>
      <c r="CL70" s="21"/>
      <c r="CM70" s="21"/>
      <c r="CN70" s="21"/>
      <c r="CO70" s="21"/>
      <c r="CP70" s="21"/>
      <c r="CQ70" s="21"/>
      <c r="CR70" s="21"/>
      <c r="CS70" s="21"/>
      <c r="CT70" s="21"/>
      <c r="CU70" s="21"/>
      <c r="CV70" s="21"/>
      <c r="CW70" s="21"/>
      <c r="CX70" s="21"/>
      <c r="CY70" s="21"/>
      <c r="CZ70" s="21"/>
      <c r="DA70" s="21"/>
      <c r="DB70" s="21"/>
      <c r="DC70" s="39"/>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56"/>
      <c r="EU70" s="57"/>
      <c r="EV70" s="57"/>
      <c r="EW70" s="57"/>
      <c r="EX70" s="57"/>
      <c r="EY70" s="59"/>
      <c r="EZ70" s="21"/>
      <c r="FA70" s="45"/>
      <c r="FB70" s="21"/>
      <c r="FC70" s="45"/>
      <c r="FD70" s="21"/>
      <c r="FE70" s="45"/>
      <c r="FF70" s="21"/>
      <c r="FG70" s="45"/>
      <c r="FH70" s="21"/>
      <c r="FI70" s="45"/>
      <c r="FJ70" s="21"/>
      <c r="FK70" s="53"/>
      <c r="FL70" s="21"/>
      <c r="FM70" s="53"/>
      <c r="FN70" s="21"/>
      <c r="FO70" s="53"/>
      <c r="FP70" s="21"/>
      <c r="FQ70" s="53"/>
      <c r="FR70" s="21"/>
      <c r="FS70" s="53"/>
      <c r="FT70" s="21"/>
      <c r="FU70" s="55"/>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row>
    <row r="71" spans="1:212" s="13" customFormat="1" ht="5.4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39"/>
      <c r="CH71" s="21"/>
      <c r="CI71" s="21"/>
      <c r="CJ71" s="21"/>
      <c r="CK71" s="21"/>
      <c r="CL71" s="21"/>
      <c r="CM71" s="21"/>
      <c r="CN71" s="21"/>
      <c r="CO71" s="21"/>
      <c r="CP71" s="21"/>
      <c r="CQ71" s="21"/>
      <c r="CR71" s="21"/>
      <c r="CS71" s="21"/>
      <c r="CT71" s="21"/>
      <c r="CU71" s="21"/>
      <c r="CV71" s="21"/>
      <c r="CW71" s="21"/>
      <c r="CX71" s="21"/>
      <c r="CY71" s="21"/>
      <c r="CZ71" s="21"/>
      <c r="DA71" s="21"/>
      <c r="DB71" s="21"/>
      <c r="DC71" s="39"/>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58"/>
      <c r="EZ71" s="21"/>
      <c r="FA71" s="21"/>
      <c r="FB71" s="21"/>
      <c r="FC71" s="21"/>
      <c r="FD71" s="21"/>
      <c r="FE71" s="21"/>
      <c r="FF71" s="21"/>
      <c r="FG71" s="21"/>
      <c r="FH71" s="21"/>
      <c r="FI71" s="21"/>
      <c r="FJ71" s="21"/>
      <c r="FK71" s="54"/>
      <c r="FL71" s="21"/>
      <c r="FM71" s="54"/>
      <c r="FN71" s="21"/>
      <c r="FO71" s="54"/>
      <c r="FP71" s="21"/>
      <c r="FQ71" s="54"/>
      <c r="FR71" s="21"/>
      <c r="FS71" s="54"/>
      <c r="FT71" s="21"/>
      <c r="FU71" s="58"/>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row>
    <row r="72" spans="1:212" s="13" customFormat="1" ht="3"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39"/>
      <c r="CH72" s="21"/>
      <c r="CI72" s="21"/>
      <c r="CJ72" s="21"/>
      <c r="CK72" s="21"/>
      <c r="CL72" s="21"/>
      <c r="CM72" s="21"/>
      <c r="CN72" s="21"/>
      <c r="CO72" s="21"/>
      <c r="CP72" s="21"/>
      <c r="CQ72" s="21"/>
      <c r="CR72" s="21"/>
      <c r="CS72" s="21"/>
      <c r="CT72" s="21"/>
      <c r="CU72" s="21"/>
      <c r="CV72" s="21"/>
      <c r="CW72" s="21"/>
      <c r="CX72" s="21"/>
      <c r="CY72" s="21"/>
      <c r="CZ72" s="21"/>
      <c r="DA72" s="21"/>
      <c r="DB72" s="21"/>
      <c r="DC72" s="39"/>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58"/>
      <c r="EZ72" s="21"/>
      <c r="FA72" s="21"/>
      <c r="FB72" s="21"/>
      <c r="FC72" s="21"/>
      <c r="FD72" s="21"/>
      <c r="FE72" s="21"/>
      <c r="FF72" s="21"/>
      <c r="FG72" s="21"/>
      <c r="FH72" s="21"/>
      <c r="FI72" s="21"/>
      <c r="FJ72" s="21"/>
      <c r="FK72" s="21"/>
      <c r="FL72" s="21"/>
      <c r="FM72" s="21"/>
      <c r="FN72" s="21"/>
      <c r="FO72" s="21"/>
      <c r="FP72" s="21"/>
      <c r="FQ72" s="21"/>
      <c r="FR72" s="21"/>
      <c r="FS72" s="21"/>
      <c r="FT72" s="21"/>
      <c r="FU72" s="58"/>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row>
    <row r="73" spans="1:212" s="13" customFormat="1" ht="3"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60"/>
      <c r="EZ73" s="57"/>
      <c r="FA73" s="57"/>
      <c r="FB73" s="57"/>
      <c r="FC73" s="57"/>
      <c r="FD73" s="57"/>
      <c r="FE73" s="57"/>
      <c r="FF73" s="57"/>
      <c r="FG73" s="57"/>
      <c r="FH73" s="57"/>
      <c r="FI73" s="57"/>
      <c r="FJ73" s="57"/>
      <c r="FK73" s="57"/>
      <c r="FL73" s="57"/>
      <c r="FM73" s="57"/>
      <c r="FN73" s="57"/>
      <c r="FO73" s="57"/>
      <c r="FP73" s="57"/>
      <c r="FQ73" s="57"/>
      <c r="FR73" s="57"/>
      <c r="FS73" s="57"/>
      <c r="FT73" s="57"/>
      <c r="FU73" s="6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row>
    <row r="74" spans="1:212" s="13" customFormat="1" ht="3"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row>
    <row r="75" spans="1:212" s="13" customFormat="1" ht="3"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row>
    <row r="76" spans="1:212" s="13" customFormat="1" ht="5.4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39"/>
      <c r="BY76" s="39"/>
      <c r="BZ76" s="39"/>
      <c r="CA76" s="39"/>
      <c r="CB76" s="39"/>
      <c r="CC76" s="39"/>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39"/>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56"/>
      <c r="EQ76" s="57"/>
      <c r="ER76" s="57"/>
      <c r="ES76" s="57"/>
      <c r="ET76" s="57"/>
      <c r="EU76" s="59"/>
      <c r="EV76" s="21"/>
      <c r="EW76" s="45"/>
      <c r="EX76" s="21"/>
      <c r="EY76" s="45"/>
      <c r="EZ76" s="21"/>
      <c r="FA76" s="45"/>
      <c r="FB76" s="21"/>
      <c r="FC76" s="45"/>
      <c r="FD76" s="21"/>
      <c r="FE76" s="45"/>
      <c r="FF76" s="21"/>
      <c r="FG76" s="45"/>
      <c r="FH76" s="21"/>
      <c r="FI76" s="53"/>
      <c r="FJ76" s="21"/>
      <c r="FK76" s="53"/>
      <c r="FL76" s="21"/>
      <c r="FM76" s="53"/>
      <c r="FN76" s="21"/>
      <c r="FO76" s="53"/>
      <c r="FP76" s="21"/>
      <c r="FQ76" s="53"/>
      <c r="FR76" s="21"/>
      <c r="FS76" s="53"/>
      <c r="FT76" s="21"/>
      <c r="FU76" s="55"/>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row>
    <row r="77" spans="1:212" s="13" customFormat="1" ht="5.4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39"/>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39"/>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58"/>
      <c r="EV77" s="21"/>
      <c r="EW77" s="21"/>
      <c r="EX77" s="21"/>
      <c r="EY77" s="21"/>
      <c r="EZ77" s="21"/>
      <c r="FA77" s="21"/>
      <c r="FB77" s="21"/>
      <c r="FC77" s="21"/>
      <c r="FD77" s="21"/>
      <c r="FE77" s="21"/>
      <c r="FF77" s="21"/>
      <c r="FG77" s="21"/>
      <c r="FH77" s="21"/>
      <c r="FI77" s="54"/>
      <c r="FJ77" s="21"/>
      <c r="FK77" s="54"/>
      <c r="FL77" s="21"/>
      <c r="FM77" s="54"/>
      <c r="FN77" s="21"/>
      <c r="FO77" s="54"/>
      <c r="FP77" s="21"/>
      <c r="FQ77" s="54"/>
      <c r="FR77" s="21"/>
      <c r="FS77" s="54"/>
      <c r="FT77" s="21"/>
      <c r="FU77" s="58"/>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12" s="13" customFormat="1" ht="3" customHeigh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39"/>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39"/>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58"/>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58"/>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row>
    <row r="79" spans="1:212" s="13" customFormat="1" ht="3"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60"/>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6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row>
    <row r="80" spans="1:212" s="13" customFormat="1" ht="3" customHeigh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row>
    <row r="81" spans="1:212" s="13" customFormat="1" ht="3"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row>
    <row r="82" spans="1:212" s="13" customFormat="1" ht="5.4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39"/>
      <c r="BU82" s="39"/>
      <c r="BV82" s="39"/>
      <c r="BW82" s="39"/>
      <c r="BX82" s="39"/>
      <c r="BY82" s="39"/>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39"/>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56"/>
      <c r="EM82" s="57"/>
      <c r="EN82" s="57"/>
      <c r="EO82" s="57"/>
      <c r="EP82" s="57"/>
      <c r="EQ82" s="59"/>
      <c r="ER82" s="21"/>
      <c r="ES82" s="45"/>
      <c r="ET82" s="21"/>
      <c r="EU82" s="45"/>
      <c r="EV82" s="21"/>
      <c r="EW82" s="45"/>
      <c r="EX82" s="21"/>
      <c r="EY82" s="45"/>
      <c r="EZ82" s="21"/>
      <c r="FA82" s="45"/>
      <c r="FB82" s="21"/>
      <c r="FC82" s="45"/>
      <c r="FD82" s="21"/>
      <c r="FE82" s="45"/>
      <c r="FF82" s="21"/>
      <c r="FG82" s="53"/>
      <c r="FH82" s="21"/>
      <c r="FI82" s="53"/>
      <c r="FJ82" s="21"/>
      <c r="FK82" s="53"/>
      <c r="FL82" s="21"/>
      <c r="FM82" s="53"/>
      <c r="FN82" s="21"/>
      <c r="FO82" s="53"/>
      <c r="FP82" s="21"/>
      <c r="FQ82" s="53"/>
      <c r="FR82" s="21"/>
      <c r="FS82" s="53"/>
      <c r="FT82" s="21"/>
      <c r="FU82" s="55"/>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row>
    <row r="83" spans="1:212" s="13" customFormat="1" ht="5.4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39"/>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39"/>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58"/>
      <c r="ER83" s="21"/>
      <c r="ES83" s="21"/>
      <c r="ET83" s="21"/>
      <c r="EU83" s="21"/>
      <c r="EV83" s="21"/>
      <c r="EW83" s="21"/>
      <c r="EX83" s="21"/>
      <c r="EY83" s="21"/>
      <c r="EZ83" s="21"/>
      <c r="FA83" s="21"/>
      <c r="FB83" s="21"/>
      <c r="FC83" s="21"/>
      <c r="FD83" s="21"/>
      <c r="FE83" s="21"/>
      <c r="FF83" s="21"/>
      <c r="FG83" s="54"/>
      <c r="FH83" s="21"/>
      <c r="FI83" s="54"/>
      <c r="FJ83" s="21"/>
      <c r="FK83" s="54"/>
      <c r="FL83" s="21"/>
      <c r="FM83" s="54"/>
      <c r="FN83" s="21"/>
      <c r="FO83" s="54"/>
      <c r="FP83" s="21"/>
      <c r="FQ83" s="54"/>
      <c r="FR83" s="21"/>
      <c r="FS83" s="54"/>
      <c r="FT83" s="21"/>
      <c r="FU83" s="58"/>
      <c r="FV83" s="21"/>
      <c r="FW83" s="21"/>
      <c r="FX83" s="21"/>
      <c r="FY83" s="21"/>
      <c r="FZ83" s="21"/>
      <c r="GA83" s="21"/>
      <c r="GB83" s="21"/>
      <c r="GC83" s="21"/>
      <c r="GD83" s="21"/>
      <c r="GE83" s="21"/>
      <c r="GF83" s="21"/>
      <c r="GG83" s="21"/>
      <c r="GH83" s="21"/>
      <c r="GI83" s="21"/>
      <c r="GJ83" s="21"/>
      <c r="GK83" s="21"/>
      <c r="GL83" s="21"/>
      <c r="GM83" s="21"/>
      <c r="GN83" s="21"/>
      <c r="GO83" s="21"/>
      <c r="GP83" s="21"/>
      <c r="GQ83" s="21"/>
      <c r="GR83" s="21"/>
      <c r="GS83" s="21"/>
      <c r="GT83" s="21"/>
      <c r="GU83" s="21"/>
      <c r="GV83" s="21"/>
      <c r="GW83" s="21"/>
      <c r="GX83" s="21"/>
      <c r="GY83" s="21"/>
      <c r="GZ83" s="21"/>
      <c r="HA83" s="21"/>
      <c r="HB83" s="21"/>
      <c r="HC83" s="21"/>
      <c r="HD83" s="21"/>
    </row>
    <row r="84" spans="1:212" s="13" customFormat="1" ht="3"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39"/>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39"/>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58"/>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c r="FT84" s="21"/>
      <c r="FU84" s="58"/>
      <c r="FV84" s="21"/>
      <c r="FW84" s="21"/>
      <c r="FX84" s="21"/>
      <c r="FY84" s="21"/>
      <c r="FZ84" s="21"/>
      <c r="GA84" s="21"/>
      <c r="GB84" s="21"/>
      <c r="GC84" s="21"/>
      <c r="GD84" s="21"/>
      <c r="GE84" s="21"/>
      <c r="GF84" s="21"/>
      <c r="GG84" s="21"/>
      <c r="GH84" s="21"/>
      <c r="GI84" s="21"/>
      <c r="GJ84" s="21"/>
      <c r="GK84" s="21"/>
      <c r="GL84" s="21"/>
      <c r="GM84" s="21"/>
      <c r="GN84" s="21"/>
      <c r="GO84" s="21"/>
      <c r="GP84" s="21"/>
      <c r="GQ84" s="21"/>
      <c r="GR84" s="21"/>
      <c r="GS84" s="21"/>
      <c r="GT84" s="21"/>
      <c r="GU84" s="21"/>
      <c r="GV84" s="21"/>
      <c r="GW84" s="21"/>
      <c r="GX84" s="21"/>
      <c r="GY84" s="21"/>
      <c r="GZ84" s="21"/>
      <c r="HA84" s="21"/>
      <c r="HB84" s="21"/>
      <c r="HC84" s="21"/>
      <c r="HD84" s="21"/>
    </row>
    <row r="85" spans="1:212" s="13" customFormat="1" ht="3"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60"/>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61"/>
      <c r="FV85" s="21"/>
      <c r="FW85" s="21"/>
      <c r="FX85" s="21"/>
      <c r="FY85" s="21"/>
      <c r="FZ85" s="21"/>
      <c r="GA85" s="21"/>
      <c r="GB85" s="21"/>
      <c r="GC85" s="21"/>
      <c r="GD85" s="21"/>
      <c r="GE85" s="21"/>
      <c r="GF85" s="21"/>
      <c r="GG85" s="21"/>
      <c r="GH85" s="21"/>
      <c r="GI85" s="21"/>
      <c r="GJ85" s="21"/>
      <c r="GK85" s="21"/>
      <c r="GL85" s="21"/>
      <c r="GM85" s="21"/>
      <c r="GN85" s="21"/>
      <c r="GO85" s="21"/>
      <c r="GP85" s="21"/>
      <c r="GQ85" s="21"/>
      <c r="GR85" s="21"/>
      <c r="GS85" s="21"/>
      <c r="GT85" s="21"/>
      <c r="GU85" s="21"/>
      <c r="GV85" s="21"/>
      <c r="GW85" s="21"/>
      <c r="GX85" s="21"/>
      <c r="GY85" s="21"/>
      <c r="GZ85" s="21"/>
      <c r="HA85" s="21"/>
      <c r="HB85" s="21"/>
      <c r="HC85" s="21"/>
      <c r="HD85" s="21"/>
    </row>
    <row r="86" spans="1:212" s="13" customFormat="1" ht="3"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c r="EZ86" s="21"/>
      <c r="FA86" s="21"/>
      <c r="FB86" s="21"/>
      <c r="FC86" s="21"/>
      <c r="FD86" s="21"/>
      <c r="FE86" s="21"/>
      <c r="FF86" s="21"/>
      <c r="FG86" s="21"/>
      <c r="FH86" s="21"/>
      <c r="FI86" s="21"/>
      <c r="FJ86" s="21"/>
      <c r="FK86" s="21"/>
      <c r="FL86" s="21"/>
      <c r="FM86" s="21"/>
      <c r="FN86" s="21"/>
      <c r="FO86" s="21"/>
      <c r="FP86" s="21"/>
      <c r="FQ86" s="21"/>
      <c r="FR86" s="21"/>
      <c r="FS86" s="21"/>
      <c r="FT86" s="21"/>
      <c r="FU86" s="21"/>
      <c r="FV86" s="21"/>
      <c r="FW86" s="21"/>
      <c r="FX86" s="21"/>
      <c r="FY86" s="21"/>
      <c r="FZ86" s="21"/>
      <c r="GA86" s="21"/>
      <c r="GB86" s="21"/>
      <c r="GC86" s="21"/>
      <c r="GD86" s="21"/>
      <c r="GE86" s="21"/>
      <c r="GF86" s="21"/>
      <c r="GG86" s="21"/>
      <c r="GH86" s="21"/>
      <c r="GI86" s="21"/>
      <c r="GJ86" s="21"/>
      <c r="GK86" s="21"/>
      <c r="GL86" s="21"/>
      <c r="GM86" s="21"/>
      <c r="GN86" s="21"/>
      <c r="GO86" s="21"/>
      <c r="GP86" s="21"/>
      <c r="GQ86" s="21"/>
      <c r="GR86" s="21"/>
      <c r="GS86" s="21"/>
      <c r="GT86" s="21"/>
      <c r="GU86" s="21"/>
      <c r="GV86" s="21"/>
      <c r="GW86" s="21"/>
      <c r="GX86" s="21"/>
      <c r="GY86" s="21"/>
      <c r="GZ86" s="21"/>
      <c r="HA86" s="21"/>
      <c r="HB86" s="21"/>
      <c r="HC86" s="21"/>
      <c r="HD86" s="21"/>
    </row>
    <row r="87" spans="1:212" s="13" customFormat="1" ht="3" customHeigh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1"/>
      <c r="FS87" s="21"/>
      <c r="FT87" s="21"/>
      <c r="FU87" s="21"/>
      <c r="FV87" s="21"/>
      <c r="FW87" s="21"/>
      <c r="FX87" s="21"/>
      <c r="FY87" s="21"/>
      <c r="FZ87" s="21"/>
      <c r="GA87" s="21"/>
      <c r="GB87" s="21"/>
      <c r="GC87" s="21"/>
      <c r="GD87" s="21"/>
      <c r="GE87" s="21"/>
      <c r="GF87" s="21"/>
      <c r="GG87" s="21"/>
      <c r="GH87" s="21"/>
      <c r="GI87" s="21"/>
      <c r="GJ87" s="21"/>
      <c r="GK87" s="21"/>
      <c r="GL87" s="21"/>
      <c r="GM87" s="21"/>
      <c r="GN87" s="21"/>
      <c r="GO87" s="21"/>
      <c r="GP87" s="21"/>
      <c r="GQ87" s="21"/>
      <c r="GR87" s="21"/>
      <c r="GS87" s="21"/>
      <c r="GT87" s="21"/>
      <c r="GU87" s="21"/>
      <c r="GV87" s="21"/>
      <c r="GW87" s="21"/>
      <c r="GX87" s="21"/>
      <c r="GY87" s="21"/>
      <c r="GZ87" s="21"/>
      <c r="HA87" s="21"/>
      <c r="HB87" s="21"/>
      <c r="HC87" s="21"/>
      <c r="HD87" s="21"/>
    </row>
    <row r="88" spans="1:212" s="13" customFormat="1" ht="5.45" customHeigh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39"/>
      <c r="BQ88" s="39"/>
      <c r="BR88" s="39"/>
      <c r="BS88" s="39"/>
      <c r="BT88" s="39"/>
      <c r="BU88" s="39"/>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39"/>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56"/>
      <c r="EI88" s="57"/>
      <c r="EJ88" s="57"/>
      <c r="EK88" s="57"/>
      <c r="EL88" s="57"/>
      <c r="EM88" s="59"/>
      <c r="EN88" s="21"/>
      <c r="EO88" s="45"/>
      <c r="EP88" s="21"/>
      <c r="EQ88" s="45"/>
      <c r="ER88" s="21"/>
      <c r="ES88" s="45"/>
      <c r="ET88" s="21"/>
      <c r="EU88" s="45"/>
      <c r="EV88" s="21"/>
      <c r="EW88" s="45"/>
      <c r="EX88" s="21"/>
      <c r="EY88" s="53"/>
      <c r="EZ88" s="21"/>
      <c r="FA88" s="53"/>
      <c r="FB88" s="21"/>
      <c r="FC88" s="53"/>
      <c r="FD88" s="21"/>
      <c r="FE88" s="53"/>
      <c r="FF88" s="21"/>
      <c r="FG88" s="53"/>
      <c r="FH88" s="21"/>
      <c r="FI88" s="53"/>
      <c r="FJ88" s="21"/>
      <c r="FK88" s="53"/>
      <c r="FL88" s="21"/>
      <c r="FM88" s="53"/>
      <c r="FN88" s="21"/>
      <c r="FO88" s="45"/>
      <c r="FP88" s="21"/>
      <c r="FQ88" s="45"/>
      <c r="FR88" s="21"/>
      <c r="FS88" s="45"/>
      <c r="FT88" s="21"/>
      <c r="FU88" s="55"/>
      <c r="FV88" s="21"/>
      <c r="FW88" s="21"/>
      <c r="FX88" s="21"/>
      <c r="FY88" s="21"/>
      <c r="FZ88" s="21"/>
      <c r="GA88" s="21"/>
      <c r="GB88" s="21"/>
      <c r="GC88" s="21"/>
      <c r="GD88" s="21"/>
      <c r="GE88" s="21"/>
      <c r="GF88" s="21"/>
      <c r="GG88" s="21"/>
      <c r="GH88" s="21"/>
      <c r="GI88" s="21"/>
      <c r="GJ88" s="21"/>
      <c r="GK88" s="21"/>
      <c r="GL88" s="21"/>
      <c r="GM88" s="21"/>
      <c r="GN88" s="21"/>
      <c r="GO88" s="21"/>
      <c r="GP88" s="21"/>
      <c r="GQ88" s="21"/>
      <c r="GR88" s="21"/>
      <c r="GS88" s="21"/>
      <c r="GT88" s="21"/>
      <c r="GU88" s="21"/>
      <c r="GV88" s="21"/>
      <c r="GW88" s="21"/>
      <c r="GX88" s="21"/>
      <c r="GY88" s="21"/>
      <c r="GZ88" s="21"/>
      <c r="HA88" s="21"/>
      <c r="HB88" s="21"/>
      <c r="HC88" s="21"/>
      <c r="HD88" s="21"/>
    </row>
    <row r="89" spans="1:212" s="13" customFormat="1" ht="5.4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39"/>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39"/>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58"/>
      <c r="EN89" s="21"/>
      <c r="EO89" s="21"/>
      <c r="EP89" s="21"/>
      <c r="EQ89" s="21"/>
      <c r="ER89" s="21"/>
      <c r="ES89" s="21"/>
      <c r="ET89" s="21"/>
      <c r="EU89" s="21"/>
      <c r="EV89" s="21"/>
      <c r="EW89" s="21"/>
      <c r="EX89" s="21"/>
      <c r="EY89" s="54"/>
      <c r="EZ89" s="21"/>
      <c r="FA89" s="54"/>
      <c r="FB89" s="21"/>
      <c r="FC89" s="54"/>
      <c r="FD89" s="21"/>
      <c r="FE89" s="54"/>
      <c r="FF89" s="21"/>
      <c r="FG89" s="54"/>
      <c r="FH89" s="21"/>
      <c r="FI89" s="54"/>
      <c r="FJ89" s="21"/>
      <c r="FK89" s="54"/>
      <c r="FL89" s="21"/>
      <c r="FM89" s="54"/>
      <c r="FN89" s="21"/>
      <c r="FO89" s="21"/>
      <c r="FP89" s="21"/>
      <c r="FQ89" s="21"/>
      <c r="FR89" s="21"/>
      <c r="FS89" s="21"/>
      <c r="FT89" s="21"/>
      <c r="FU89" s="58"/>
      <c r="FV89" s="21"/>
      <c r="FW89" s="21"/>
      <c r="FX89" s="21"/>
      <c r="FY89" s="21"/>
      <c r="FZ89" s="21"/>
      <c r="GA89" s="21"/>
      <c r="GB89" s="21"/>
      <c r="GC89" s="21"/>
      <c r="GD89" s="21"/>
      <c r="GE89" s="21"/>
      <c r="GF89" s="21"/>
      <c r="GG89" s="21"/>
      <c r="GH89" s="21"/>
      <c r="GI89" s="21"/>
      <c r="GJ89" s="21"/>
      <c r="GK89" s="21"/>
      <c r="GL89" s="21"/>
      <c r="GM89" s="21"/>
      <c r="GN89" s="21"/>
      <c r="GO89" s="21"/>
      <c r="GP89" s="21"/>
      <c r="GQ89" s="21"/>
      <c r="GR89" s="21"/>
      <c r="GS89" s="21"/>
      <c r="GT89" s="21"/>
      <c r="GU89" s="21"/>
      <c r="GV89" s="21"/>
      <c r="GW89" s="21"/>
      <c r="GX89" s="21"/>
      <c r="GY89" s="21"/>
      <c r="GZ89" s="21"/>
      <c r="HA89" s="21"/>
      <c r="HB89" s="21"/>
      <c r="HC89" s="21"/>
      <c r="HD89" s="21"/>
    </row>
    <row r="90" spans="1:212" s="13" customFormat="1" ht="3" customHeigh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39"/>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39"/>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58"/>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58"/>
      <c r="FV90" s="21"/>
      <c r="FW90" s="21"/>
      <c r="FX90" s="21"/>
      <c r="FY90" s="21"/>
      <c r="FZ90" s="21"/>
      <c r="GA90" s="21"/>
      <c r="GB90" s="21"/>
      <c r="GC90" s="21"/>
      <c r="GD90" s="21"/>
      <c r="GE90" s="21"/>
      <c r="GF90" s="21"/>
      <c r="GG90" s="21"/>
      <c r="GH90" s="21"/>
      <c r="GI90" s="21"/>
      <c r="GJ90" s="21"/>
      <c r="GK90" s="21"/>
      <c r="GL90" s="21"/>
      <c r="GM90" s="21"/>
      <c r="GN90" s="21"/>
      <c r="GO90" s="21"/>
      <c r="GP90" s="21"/>
      <c r="GQ90" s="21"/>
      <c r="GR90" s="21"/>
      <c r="GS90" s="21"/>
      <c r="GT90" s="21"/>
      <c r="GU90" s="21"/>
      <c r="GV90" s="21"/>
      <c r="GW90" s="21"/>
      <c r="GX90" s="21"/>
      <c r="GY90" s="21"/>
      <c r="GZ90" s="21"/>
      <c r="HA90" s="21"/>
      <c r="HB90" s="21"/>
      <c r="HC90" s="21"/>
      <c r="HD90" s="21"/>
    </row>
    <row r="91" spans="1:212" s="13" customFormat="1" ht="3"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60"/>
      <c r="EN91" s="57"/>
      <c r="EO91" s="57"/>
      <c r="EP91" s="57"/>
      <c r="EQ91" s="57"/>
      <c r="ER91" s="57"/>
      <c r="ES91" s="57"/>
      <c r="ET91" s="57"/>
      <c r="EU91" s="57"/>
      <c r="EV91" s="57"/>
      <c r="EW91" s="57"/>
      <c r="EX91" s="57"/>
      <c r="EY91" s="57"/>
      <c r="EZ91" s="57"/>
      <c r="FA91" s="57"/>
      <c r="FB91" s="57"/>
      <c r="FC91" s="57"/>
      <c r="FD91" s="57"/>
      <c r="FE91" s="57"/>
      <c r="FF91" s="57"/>
      <c r="FG91" s="57"/>
      <c r="FH91" s="57"/>
      <c r="FI91" s="57"/>
      <c r="FJ91" s="57"/>
      <c r="FK91" s="57"/>
      <c r="FL91" s="57"/>
      <c r="FM91" s="57"/>
      <c r="FN91" s="57"/>
      <c r="FO91" s="57"/>
      <c r="FP91" s="57"/>
      <c r="FQ91" s="57"/>
      <c r="FR91" s="57"/>
      <c r="FS91" s="57"/>
      <c r="FT91" s="57"/>
      <c r="FU91" s="61"/>
      <c r="FV91" s="21"/>
      <c r="FW91" s="21"/>
      <c r="FX91" s="21"/>
      <c r="FY91" s="21"/>
      <c r="FZ91" s="21"/>
      <c r="GA91" s="21"/>
      <c r="GB91" s="21"/>
      <c r="GC91" s="21"/>
      <c r="GD91" s="21"/>
      <c r="GE91" s="21"/>
      <c r="GF91" s="21"/>
      <c r="GG91" s="21"/>
      <c r="GH91" s="21"/>
      <c r="GI91" s="21"/>
      <c r="GJ91" s="21"/>
      <c r="GK91" s="21"/>
      <c r="GL91" s="21"/>
      <c r="GM91" s="21"/>
      <c r="GN91" s="21"/>
      <c r="GO91" s="21"/>
      <c r="GP91" s="21"/>
      <c r="GQ91" s="21"/>
      <c r="GR91" s="21"/>
      <c r="GS91" s="21"/>
      <c r="GT91" s="21"/>
      <c r="GU91" s="21"/>
      <c r="GV91" s="21"/>
      <c r="GW91" s="21"/>
      <c r="GX91" s="21"/>
      <c r="GY91" s="21"/>
      <c r="GZ91" s="21"/>
      <c r="HA91" s="21"/>
      <c r="HB91" s="21"/>
      <c r="HC91" s="21"/>
      <c r="HD91" s="21"/>
    </row>
    <row r="92" spans="1:212" s="13" customFormat="1" ht="3" customHeigh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c r="FT92" s="21"/>
      <c r="FU92" s="21"/>
      <c r="FV92" s="21"/>
      <c r="FW92" s="21"/>
      <c r="FX92" s="21"/>
      <c r="FY92" s="21"/>
      <c r="FZ92" s="21"/>
      <c r="GA92" s="21"/>
      <c r="GB92" s="21"/>
      <c r="GC92" s="21"/>
      <c r="GD92" s="21"/>
      <c r="GE92" s="21"/>
      <c r="GF92" s="21"/>
      <c r="GG92" s="21"/>
      <c r="GH92" s="21"/>
      <c r="GI92" s="21"/>
      <c r="GJ92" s="21"/>
      <c r="GK92" s="21"/>
      <c r="GL92" s="21"/>
      <c r="GM92" s="21"/>
      <c r="GN92" s="21"/>
      <c r="GO92" s="21"/>
      <c r="GP92" s="21"/>
      <c r="GQ92" s="21"/>
      <c r="GR92" s="21"/>
      <c r="GS92" s="21"/>
      <c r="GT92" s="21"/>
      <c r="GU92" s="21"/>
      <c r="GV92" s="21"/>
      <c r="GW92" s="21"/>
      <c r="GX92" s="21"/>
      <c r="GY92" s="21"/>
      <c r="GZ92" s="21"/>
      <c r="HA92" s="21"/>
      <c r="HB92" s="21"/>
      <c r="HC92" s="21"/>
      <c r="HD92" s="21"/>
    </row>
    <row r="93" spans="1:212" s="13" customFormat="1" ht="3"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c r="FT93" s="21"/>
      <c r="FU93" s="21"/>
      <c r="FV93" s="21"/>
      <c r="FW93" s="21"/>
      <c r="FX93" s="21"/>
      <c r="FY93" s="21"/>
      <c r="FZ93" s="21"/>
      <c r="GA93" s="21"/>
      <c r="GB93" s="21"/>
      <c r="GC93" s="21"/>
      <c r="GD93" s="21"/>
      <c r="GE93" s="21"/>
      <c r="GF93" s="21"/>
      <c r="GG93" s="21"/>
      <c r="GH93" s="21"/>
      <c r="GI93" s="21"/>
      <c r="GJ93" s="21"/>
      <c r="GK93" s="21"/>
      <c r="GL93" s="21"/>
      <c r="GM93" s="21"/>
      <c r="GN93" s="21"/>
      <c r="GO93" s="21"/>
      <c r="GP93" s="21"/>
      <c r="GQ93" s="21"/>
      <c r="GR93" s="21"/>
      <c r="GS93" s="21"/>
      <c r="GT93" s="21"/>
      <c r="GU93" s="21"/>
      <c r="GV93" s="21"/>
      <c r="GW93" s="21"/>
      <c r="GX93" s="21"/>
      <c r="GY93" s="21"/>
      <c r="GZ93" s="21"/>
      <c r="HA93" s="21"/>
      <c r="HB93" s="21"/>
      <c r="HC93" s="21"/>
      <c r="HD93" s="21"/>
    </row>
    <row r="94" spans="1:212" s="13" customFormat="1" ht="5.45" customHeigh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39"/>
      <c r="BQ94" s="39"/>
      <c r="BR94" s="39"/>
      <c r="BS94" s="39"/>
      <c r="BT94" s="39"/>
      <c r="BU94" s="39"/>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39"/>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56"/>
      <c r="EE94" s="57"/>
      <c r="EF94" s="57"/>
      <c r="EG94" s="57"/>
      <c r="EH94" s="57"/>
      <c r="EI94" s="59"/>
      <c r="EJ94" s="21"/>
      <c r="EK94" s="45"/>
      <c r="EL94" s="21"/>
      <c r="EM94" s="45"/>
      <c r="EN94" s="21"/>
      <c r="EO94" s="45"/>
      <c r="EP94" s="21"/>
      <c r="EQ94" s="45"/>
      <c r="ER94" s="21"/>
      <c r="ES94" s="45"/>
      <c r="ET94" s="21"/>
      <c r="EU94" s="53"/>
      <c r="EV94" s="21"/>
      <c r="EW94" s="53"/>
      <c r="EX94" s="21"/>
      <c r="EY94" s="53"/>
      <c r="EZ94" s="21"/>
      <c r="FA94" s="53"/>
      <c r="FB94" s="21"/>
      <c r="FC94" s="53"/>
      <c r="FD94" s="21"/>
      <c r="FE94" s="53"/>
      <c r="FF94" s="21"/>
      <c r="FG94" s="53"/>
      <c r="FH94" s="21"/>
      <c r="FI94" s="53"/>
      <c r="FJ94" s="21"/>
      <c r="FK94" s="53"/>
      <c r="FL94" s="21"/>
      <c r="FM94" s="45"/>
      <c r="FN94" s="21"/>
      <c r="FO94" s="45"/>
      <c r="FP94" s="21"/>
      <c r="FQ94" s="45"/>
      <c r="FR94" s="21"/>
      <c r="FS94" s="45"/>
      <c r="FT94" s="21"/>
      <c r="FU94" s="55"/>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row>
    <row r="95" spans="1:212" s="13" customFormat="1" ht="5.4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39"/>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39"/>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58"/>
      <c r="EJ95" s="21"/>
      <c r="EK95" s="21"/>
      <c r="EL95" s="21"/>
      <c r="EM95" s="21"/>
      <c r="EN95" s="21"/>
      <c r="EO95" s="21"/>
      <c r="EP95" s="21"/>
      <c r="EQ95" s="21"/>
      <c r="ER95" s="21"/>
      <c r="ES95" s="21"/>
      <c r="ET95" s="21"/>
      <c r="EU95" s="54"/>
      <c r="EV95" s="21"/>
      <c r="EW95" s="54"/>
      <c r="EX95" s="21"/>
      <c r="EY95" s="54"/>
      <c r="EZ95" s="21"/>
      <c r="FA95" s="54"/>
      <c r="FB95" s="21"/>
      <c r="FC95" s="54"/>
      <c r="FD95" s="21"/>
      <c r="FE95" s="54"/>
      <c r="FF95" s="21"/>
      <c r="FG95" s="54"/>
      <c r="FH95" s="21"/>
      <c r="FI95" s="54"/>
      <c r="FJ95" s="21"/>
      <c r="FK95" s="54"/>
      <c r="FL95" s="21"/>
      <c r="FM95" s="21"/>
      <c r="FN95" s="21"/>
      <c r="FO95" s="21"/>
      <c r="FP95" s="21"/>
      <c r="FQ95" s="21"/>
      <c r="FR95" s="21"/>
      <c r="FS95" s="21"/>
      <c r="FT95" s="21"/>
      <c r="FU95" s="58"/>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row>
    <row r="96" spans="1:212" s="13" customFormat="1" ht="3" customHeigh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39"/>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39"/>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58"/>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58"/>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row>
    <row r="97" spans="1:212" s="13" customFormat="1" ht="3"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60"/>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6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row>
    <row r="98" spans="1:212" s="13" customFormat="1" ht="3" customHeigh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21"/>
      <c r="GC98" s="21"/>
      <c r="GD98" s="21"/>
      <c r="GE98" s="21"/>
      <c r="GF98" s="21"/>
      <c r="GG98" s="21"/>
      <c r="GH98" s="21"/>
      <c r="GI98" s="21"/>
      <c r="GJ98" s="21"/>
      <c r="GK98" s="21"/>
      <c r="GL98" s="21"/>
      <c r="GM98" s="21"/>
      <c r="GN98" s="21"/>
      <c r="GO98" s="21"/>
      <c r="GP98" s="21"/>
      <c r="GQ98" s="21"/>
      <c r="GR98" s="21"/>
      <c r="GS98" s="21"/>
      <c r="GT98" s="21"/>
      <c r="GU98" s="21"/>
      <c r="GV98" s="21"/>
      <c r="GW98" s="21"/>
      <c r="GX98" s="21"/>
      <c r="GY98" s="21"/>
      <c r="GZ98" s="21"/>
      <c r="HA98" s="21"/>
      <c r="HB98" s="21"/>
      <c r="HC98" s="21"/>
      <c r="HD98" s="21"/>
    </row>
    <row r="99" spans="1:212" s="13" customFormat="1" ht="3"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1"/>
      <c r="GC99" s="21"/>
      <c r="GD99" s="21"/>
      <c r="GE99" s="21"/>
      <c r="GF99" s="21"/>
      <c r="GG99" s="21"/>
      <c r="GH99" s="21"/>
      <c r="GI99" s="21"/>
      <c r="GJ99" s="21"/>
      <c r="GK99" s="21"/>
      <c r="GL99" s="21"/>
      <c r="GM99" s="21"/>
      <c r="GN99" s="21"/>
      <c r="GO99" s="21"/>
      <c r="GP99" s="21"/>
      <c r="GQ99" s="21"/>
      <c r="GR99" s="21"/>
      <c r="GS99" s="21"/>
      <c r="GT99" s="21"/>
      <c r="GU99" s="21"/>
      <c r="GV99" s="21"/>
      <c r="GW99" s="21"/>
      <c r="GX99" s="21"/>
      <c r="GY99" s="21"/>
      <c r="GZ99" s="21"/>
      <c r="HA99" s="21"/>
      <c r="HB99" s="21"/>
      <c r="HC99" s="21"/>
      <c r="HD99" s="21"/>
    </row>
    <row r="100" spans="1:212" s="13" customFormat="1" ht="5.45" customHeigh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39"/>
      <c r="BQ100" s="39"/>
      <c r="BR100" s="39"/>
      <c r="BS100" s="39"/>
      <c r="BT100" s="39"/>
      <c r="BU100" s="39"/>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39"/>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56"/>
      <c r="EA100" s="57"/>
      <c r="EB100" s="57"/>
      <c r="EC100" s="57"/>
      <c r="ED100" s="57"/>
      <c r="EE100" s="59"/>
      <c r="EF100" s="21"/>
      <c r="EG100" s="45"/>
      <c r="EH100" s="21"/>
      <c r="EI100" s="45"/>
      <c r="EJ100" s="21"/>
      <c r="EK100" s="45"/>
      <c r="EL100" s="21"/>
      <c r="EM100" s="45"/>
      <c r="EN100" s="21"/>
      <c r="EO100" s="45"/>
      <c r="EP100" s="21"/>
      <c r="EQ100" s="53"/>
      <c r="ER100" s="21"/>
      <c r="ES100" s="53"/>
      <c r="ET100" s="21"/>
      <c r="EU100" s="53"/>
      <c r="EV100" s="21"/>
      <c r="EW100" s="53"/>
      <c r="EX100" s="21"/>
      <c r="EY100" s="53"/>
      <c r="EZ100" s="21"/>
      <c r="FA100" s="53"/>
      <c r="FB100" s="21"/>
      <c r="FC100" s="53"/>
      <c r="FD100" s="21"/>
      <c r="FE100" s="53"/>
      <c r="FF100" s="21"/>
      <c r="FG100" s="53"/>
      <c r="FH100" s="21"/>
      <c r="FI100" s="53"/>
      <c r="FJ100" s="21"/>
      <c r="FK100" s="45"/>
      <c r="FL100" s="21"/>
      <c r="FM100" s="45"/>
      <c r="FN100" s="21"/>
      <c r="FO100" s="45"/>
      <c r="FP100" s="21"/>
      <c r="FQ100" s="45"/>
      <c r="FR100" s="21"/>
      <c r="FS100" s="45"/>
      <c r="FT100" s="21"/>
      <c r="FU100" s="55"/>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row>
    <row r="101" spans="1:212" s="13" customFormat="1" ht="5.4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39"/>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39"/>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58"/>
      <c r="EF101" s="21"/>
      <c r="EG101" s="21"/>
      <c r="EH101" s="21"/>
      <c r="EI101" s="21"/>
      <c r="EJ101" s="21"/>
      <c r="EK101" s="21"/>
      <c r="EL101" s="21"/>
      <c r="EM101" s="21"/>
      <c r="EN101" s="21"/>
      <c r="EO101" s="21"/>
      <c r="EP101" s="21"/>
      <c r="EQ101" s="54"/>
      <c r="ER101" s="21"/>
      <c r="ES101" s="54"/>
      <c r="ET101" s="21"/>
      <c r="EU101" s="54"/>
      <c r="EV101" s="21"/>
      <c r="EW101" s="54"/>
      <c r="EX101" s="21"/>
      <c r="EY101" s="54"/>
      <c r="EZ101" s="21"/>
      <c r="FA101" s="54"/>
      <c r="FB101" s="21"/>
      <c r="FC101" s="54"/>
      <c r="FD101" s="21"/>
      <c r="FE101" s="54"/>
      <c r="FF101" s="21"/>
      <c r="FG101" s="54"/>
      <c r="FH101" s="21"/>
      <c r="FI101" s="54"/>
      <c r="FJ101" s="21"/>
      <c r="FK101" s="21"/>
      <c r="FL101" s="21"/>
      <c r="FM101" s="21"/>
      <c r="FN101" s="21"/>
      <c r="FO101" s="21"/>
      <c r="FP101" s="21"/>
      <c r="FQ101" s="21"/>
      <c r="FR101" s="21"/>
      <c r="FS101" s="21"/>
      <c r="FT101" s="21"/>
      <c r="FU101" s="58"/>
      <c r="FV101" s="21"/>
      <c r="FW101" s="21"/>
      <c r="FX101" s="21"/>
      <c r="FY101" s="21"/>
      <c r="FZ101" s="21"/>
      <c r="GA101" s="21"/>
      <c r="GB101" s="21"/>
      <c r="GC101" s="21"/>
      <c r="GD101" s="21"/>
      <c r="GE101" s="21"/>
      <c r="GF101" s="21"/>
      <c r="GG101" s="21"/>
      <c r="GH101" s="21"/>
      <c r="GI101" s="21"/>
      <c r="GJ101" s="21"/>
      <c r="GK101" s="21"/>
      <c r="GL101" s="21"/>
      <c r="GM101" s="21"/>
      <c r="GN101" s="21"/>
      <c r="GO101" s="21"/>
      <c r="GP101" s="21"/>
      <c r="GQ101" s="21"/>
      <c r="GR101" s="21"/>
      <c r="GS101" s="21"/>
      <c r="GT101" s="21"/>
      <c r="GU101" s="21"/>
      <c r="GV101" s="21"/>
      <c r="GW101" s="21"/>
      <c r="GX101" s="21"/>
      <c r="GY101" s="21"/>
      <c r="GZ101" s="21"/>
      <c r="HA101" s="21"/>
      <c r="HB101" s="21"/>
      <c r="HC101" s="21"/>
      <c r="HD101" s="21"/>
    </row>
    <row r="102" spans="1:212" s="13" customFormat="1" ht="3" customHeigh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39"/>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39"/>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58"/>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58"/>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row>
    <row r="103" spans="1:212" s="13" customFormat="1" ht="3"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60"/>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6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row>
    <row r="104" spans="1:212" s="13" customFormat="1" ht="3" customHeigh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c r="FV104" s="21"/>
      <c r="FW104" s="21"/>
      <c r="FX104" s="21"/>
      <c r="FY104" s="21"/>
      <c r="FZ104" s="21"/>
      <c r="GA104" s="21"/>
      <c r="GB104" s="21"/>
      <c r="GC104" s="21"/>
      <c r="GD104" s="21"/>
      <c r="GE104" s="21"/>
      <c r="GF104" s="21"/>
      <c r="GG104" s="21"/>
      <c r="GH104" s="21"/>
      <c r="GI104" s="21"/>
      <c r="GJ104" s="21"/>
      <c r="GK104" s="21"/>
      <c r="GL104" s="21"/>
      <c r="GM104" s="21"/>
      <c r="GN104" s="21"/>
      <c r="GO104" s="21"/>
      <c r="GP104" s="21"/>
      <c r="GQ104" s="21"/>
      <c r="GR104" s="21"/>
      <c r="GS104" s="21"/>
      <c r="GT104" s="21"/>
      <c r="GU104" s="21"/>
      <c r="GV104" s="21"/>
      <c r="GW104" s="21"/>
      <c r="GX104" s="21"/>
      <c r="GY104" s="21"/>
      <c r="GZ104" s="21"/>
      <c r="HA104" s="21"/>
      <c r="HB104" s="21"/>
      <c r="HC104" s="21"/>
      <c r="HD104" s="21"/>
    </row>
    <row r="105" spans="1:212" s="13" customFormat="1" ht="3"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c r="FV105" s="21"/>
      <c r="FW105" s="21"/>
      <c r="FX105" s="21"/>
      <c r="FY105" s="21"/>
      <c r="FZ105" s="21"/>
      <c r="GA105" s="21"/>
      <c r="GB105" s="21"/>
      <c r="GC105" s="21"/>
      <c r="GD105" s="21"/>
      <c r="GE105" s="21"/>
      <c r="GF105" s="21"/>
      <c r="GG105" s="21"/>
      <c r="GH105" s="21"/>
      <c r="GI105" s="21"/>
      <c r="GJ105" s="21"/>
      <c r="GK105" s="21"/>
      <c r="GL105" s="21"/>
      <c r="GM105" s="21"/>
      <c r="GN105" s="21"/>
      <c r="GO105" s="21"/>
      <c r="GP105" s="21"/>
      <c r="GQ105" s="21"/>
      <c r="GR105" s="21"/>
      <c r="GS105" s="21"/>
      <c r="GT105" s="21"/>
      <c r="GU105" s="21"/>
      <c r="GV105" s="21"/>
      <c r="GW105" s="21"/>
      <c r="GX105" s="21"/>
      <c r="GY105" s="21"/>
      <c r="GZ105" s="21"/>
      <c r="HA105" s="21"/>
      <c r="HB105" s="21"/>
      <c r="HC105" s="21"/>
      <c r="HD105" s="21"/>
    </row>
    <row r="106" spans="1:212" s="13" customFormat="1" ht="5.4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39"/>
      <c r="BQ106" s="39"/>
      <c r="BR106" s="39"/>
      <c r="BS106" s="39"/>
      <c r="BT106" s="39"/>
      <c r="BU106" s="39"/>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39"/>
      <c r="DD106" s="21"/>
      <c r="DE106" s="21"/>
      <c r="DF106" s="21"/>
      <c r="DG106" s="21"/>
      <c r="DH106" s="21"/>
      <c r="DI106" s="21"/>
      <c r="DJ106" s="21"/>
      <c r="DK106" s="21"/>
      <c r="DL106" s="21"/>
      <c r="DM106" s="21"/>
      <c r="DN106" s="21"/>
      <c r="DO106" s="21"/>
      <c r="DP106" s="21"/>
      <c r="DQ106" s="21"/>
      <c r="DR106" s="21"/>
      <c r="DS106" s="21"/>
      <c r="DT106" s="21"/>
      <c r="DU106" s="21"/>
      <c r="DV106" s="56"/>
      <c r="DW106" s="57"/>
      <c r="DX106" s="57"/>
      <c r="DY106" s="57"/>
      <c r="DZ106" s="57"/>
      <c r="EA106" s="59"/>
      <c r="EB106" s="21"/>
      <c r="EC106" s="45"/>
      <c r="ED106" s="21"/>
      <c r="EE106" s="45"/>
      <c r="EF106" s="21"/>
      <c r="EG106" s="45"/>
      <c r="EH106" s="21"/>
      <c r="EI106" s="45"/>
      <c r="EJ106" s="21"/>
      <c r="EK106" s="45"/>
      <c r="EL106" s="21"/>
      <c r="EM106" s="45"/>
      <c r="EN106" s="21"/>
      <c r="EO106" s="53"/>
      <c r="EP106" s="21"/>
      <c r="EQ106" s="53"/>
      <c r="ER106" s="21"/>
      <c r="ES106" s="53"/>
      <c r="ET106" s="21"/>
      <c r="EU106" s="53"/>
      <c r="EV106" s="21"/>
      <c r="EW106" s="53"/>
      <c r="EX106" s="21"/>
      <c r="EY106" s="53"/>
      <c r="EZ106" s="21"/>
      <c r="FA106" s="53"/>
      <c r="FB106" s="21"/>
      <c r="FC106" s="53"/>
      <c r="FD106" s="21"/>
      <c r="FE106" s="53"/>
      <c r="FF106" s="21"/>
      <c r="FG106" s="53"/>
      <c r="FH106" s="21"/>
      <c r="FI106" s="53"/>
      <c r="FJ106" s="21"/>
      <c r="FK106" s="45"/>
      <c r="FL106" s="21"/>
      <c r="FM106" s="45"/>
      <c r="FN106" s="21"/>
      <c r="FO106" s="45"/>
      <c r="FP106" s="21"/>
      <c r="FQ106" s="45"/>
      <c r="FR106" s="21"/>
      <c r="FS106" s="45"/>
      <c r="FT106" s="21"/>
      <c r="FU106" s="55"/>
      <c r="FV106" s="21"/>
      <c r="FW106" s="21"/>
      <c r="FX106" s="21"/>
      <c r="FY106" s="21"/>
      <c r="FZ106" s="21"/>
      <c r="GA106" s="21"/>
      <c r="GB106" s="21"/>
      <c r="GC106" s="21"/>
      <c r="GD106" s="21"/>
      <c r="GE106" s="21"/>
      <c r="GF106" s="21"/>
      <c r="GG106" s="21"/>
      <c r="GH106" s="21"/>
      <c r="GI106" s="21"/>
      <c r="GJ106" s="21"/>
      <c r="GK106" s="21"/>
      <c r="GL106" s="21"/>
      <c r="GM106" s="21"/>
      <c r="GN106" s="21"/>
      <c r="GO106" s="21"/>
      <c r="GP106" s="21"/>
      <c r="GQ106" s="21"/>
      <c r="GR106" s="21"/>
      <c r="GS106" s="21"/>
      <c r="GT106" s="21"/>
      <c r="GU106" s="21"/>
      <c r="GV106" s="21"/>
      <c r="GW106" s="21"/>
      <c r="GX106" s="21"/>
      <c r="GY106" s="21"/>
      <c r="GZ106" s="21"/>
      <c r="HA106" s="21"/>
      <c r="HB106" s="21"/>
      <c r="HC106" s="21"/>
      <c r="HD106" s="21"/>
    </row>
    <row r="107" spans="1:212" s="13" customFormat="1" ht="5.4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39"/>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39"/>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58"/>
      <c r="EB107" s="21"/>
      <c r="EC107" s="21"/>
      <c r="ED107" s="21"/>
      <c r="EE107" s="21"/>
      <c r="EF107" s="21"/>
      <c r="EG107" s="21"/>
      <c r="EH107" s="21"/>
      <c r="EI107" s="21"/>
      <c r="EJ107" s="21"/>
      <c r="EK107" s="21"/>
      <c r="EL107" s="21"/>
      <c r="EM107" s="21"/>
      <c r="EN107" s="21"/>
      <c r="EO107" s="54"/>
      <c r="EP107" s="21"/>
      <c r="EQ107" s="54"/>
      <c r="ER107" s="21"/>
      <c r="ES107" s="54"/>
      <c r="ET107" s="21"/>
      <c r="EU107" s="54"/>
      <c r="EV107" s="21"/>
      <c r="EW107" s="54"/>
      <c r="EX107" s="21"/>
      <c r="EY107" s="54"/>
      <c r="EZ107" s="21"/>
      <c r="FA107" s="54"/>
      <c r="FB107" s="21"/>
      <c r="FC107" s="54"/>
      <c r="FD107" s="21"/>
      <c r="FE107" s="54"/>
      <c r="FF107" s="21"/>
      <c r="FG107" s="54"/>
      <c r="FH107" s="21"/>
      <c r="FI107" s="54"/>
      <c r="FJ107" s="21"/>
      <c r="FK107" s="21"/>
      <c r="FL107" s="21"/>
      <c r="FM107" s="21"/>
      <c r="FN107" s="21"/>
      <c r="FO107" s="21"/>
      <c r="FP107" s="21"/>
      <c r="FQ107" s="21"/>
      <c r="FR107" s="21"/>
      <c r="FS107" s="21"/>
      <c r="FT107" s="21"/>
      <c r="FU107" s="58"/>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row>
    <row r="108" spans="1:212" s="13" customFormat="1" ht="3" customHeigh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39"/>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39"/>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58"/>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58"/>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row>
    <row r="109" spans="1:212" s="13" customFormat="1" ht="3"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60"/>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61"/>
      <c r="FV109" s="21"/>
      <c r="FW109" s="21"/>
      <c r="FX109" s="21"/>
      <c r="FY109" s="21"/>
      <c r="FZ109" s="21"/>
      <c r="GA109" s="21"/>
      <c r="GB109" s="21"/>
      <c r="GC109" s="21"/>
      <c r="GD109" s="21"/>
      <c r="GE109" s="21"/>
      <c r="GF109" s="21"/>
      <c r="GG109" s="21"/>
      <c r="GH109" s="21"/>
      <c r="GI109" s="21"/>
      <c r="GJ109" s="21"/>
      <c r="GK109" s="21"/>
      <c r="GL109" s="21"/>
      <c r="GM109" s="21"/>
      <c r="GN109" s="21"/>
      <c r="GO109" s="21"/>
      <c r="GP109" s="21"/>
      <c r="GQ109" s="21"/>
      <c r="GR109" s="21"/>
      <c r="GS109" s="21"/>
      <c r="GT109" s="21"/>
      <c r="GU109" s="21"/>
      <c r="GV109" s="21"/>
      <c r="GW109" s="21"/>
      <c r="GX109" s="21"/>
      <c r="GY109" s="21"/>
      <c r="GZ109" s="21"/>
      <c r="HA109" s="21"/>
      <c r="HB109" s="21"/>
      <c r="HC109" s="21"/>
      <c r="HD109" s="21"/>
    </row>
    <row r="110" spans="1:212" s="13" customFormat="1" ht="3"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row>
    <row r="111" spans="1:212" s="13" customFormat="1" ht="3"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row>
    <row r="112" spans="1:212" s="13" customFormat="1" ht="5.4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39"/>
      <c r="BQ112" s="39"/>
      <c r="BR112" s="39"/>
      <c r="BS112" s="39"/>
      <c r="BT112" s="39"/>
      <c r="BU112" s="39"/>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39"/>
      <c r="DD112" s="21"/>
      <c r="DE112" s="21"/>
      <c r="DF112" s="21"/>
      <c r="DG112" s="21"/>
      <c r="DH112" s="21"/>
      <c r="DI112" s="21"/>
      <c r="DJ112" s="21"/>
      <c r="DK112" s="21"/>
      <c r="DL112" s="21"/>
      <c r="DM112" s="21"/>
      <c r="DN112" s="21"/>
      <c r="DO112" s="21"/>
      <c r="DP112" s="21"/>
      <c r="DQ112" s="21"/>
      <c r="DR112" s="56"/>
      <c r="DS112" s="57"/>
      <c r="DT112" s="57"/>
      <c r="DU112" s="57"/>
      <c r="DV112" s="57"/>
      <c r="DW112" s="59"/>
      <c r="DX112" s="21"/>
      <c r="DY112" s="45"/>
      <c r="DZ112" s="21"/>
      <c r="EA112" s="45"/>
      <c r="EB112" s="21"/>
      <c r="EC112" s="45"/>
      <c r="ED112" s="21"/>
      <c r="EE112" s="45"/>
      <c r="EF112" s="21"/>
      <c r="EG112" s="45"/>
      <c r="EH112" s="21"/>
      <c r="EI112" s="45"/>
      <c r="EJ112" s="21"/>
      <c r="EK112" s="53"/>
      <c r="EL112" s="21"/>
      <c r="EM112" s="53"/>
      <c r="EN112" s="21"/>
      <c r="EO112" s="53"/>
      <c r="EP112" s="21"/>
      <c r="EQ112" s="53"/>
      <c r="ER112" s="21"/>
      <c r="ES112" s="53"/>
      <c r="ET112" s="21"/>
      <c r="EU112" s="53"/>
      <c r="EV112" s="21"/>
      <c r="EW112" s="53"/>
      <c r="EX112" s="21"/>
      <c r="EY112" s="53"/>
      <c r="EZ112" s="21"/>
      <c r="FA112" s="53"/>
      <c r="FB112" s="21"/>
      <c r="FC112" s="53"/>
      <c r="FD112" s="21"/>
      <c r="FE112" s="53"/>
      <c r="FF112" s="21"/>
      <c r="FG112" s="53"/>
      <c r="FH112" s="21"/>
      <c r="FI112" s="45"/>
      <c r="FJ112" s="21"/>
      <c r="FK112" s="45"/>
      <c r="FL112" s="21"/>
      <c r="FM112" s="45"/>
      <c r="FN112" s="21"/>
      <c r="FO112" s="45"/>
      <c r="FP112" s="21"/>
      <c r="FQ112" s="45"/>
      <c r="FR112" s="21"/>
      <c r="FS112" s="45"/>
      <c r="FT112" s="21"/>
      <c r="FU112" s="55"/>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row>
    <row r="113" spans="1:212" s="13" customFormat="1" ht="5.45" customHeigh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39"/>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39"/>
      <c r="DD113" s="21"/>
      <c r="DE113" s="21"/>
      <c r="DF113" s="21"/>
      <c r="DG113" s="21"/>
      <c r="DH113" s="21"/>
      <c r="DI113" s="21"/>
      <c r="DJ113" s="21"/>
      <c r="DK113" s="21"/>
      <c r="DL113" s="21"/>
      <c r="DM113" s="21"/>
      <c r="DN113" s="21"/>
      <c r="DO113" s="21"/>
      <c r="DP113" s="21"/>
      <c r="DQ113" s="21"/>
      <c r="DR113" s="21"/>
      <c r="DS113" s="21"/>
      <c r="DT113" s="21"/>
      <c r="DU113" s="21"/>
      <c r="DV113" s="21"/>
      <c r="DW113" s="58"/>
      <c r="DX113" s="21"/>
      <c r="DY113" s="21"/>
      <c r="DZ113" s="21"/>
      <c r="EA113" s="21"/>
      <c r="EB113" s="21"/>
      <c r="EC113" s="21"/>
      <c r="ED113" s="21"/>
      <c r="EE113" s="21"/>
      <c r="EF113" s="21"/>
      <c r="EG113" s="21"/>
      <c r="EH113" s="21"/>
      <c r="EI113" s="21"/>
      <c r="EJ113" s="21"/>
      <c r="EK113" s="54"/>
      <c r="EL113" s="21"/>
      <c r="EM113" s="54"/>
      <c r="EN113" s="21"/>
      <c r="EO113" s="54"/>
      <c r="EP113" s="21"/>
      <c r="EQ113" s="54"/>
      <c r="ER113" s="21"/>
      <c r="ES113" s="54"/>
      <c r="ET113" s="21"/>
      <c r="EU113" s="54"/>
      <c r="EV113" s="21"/>
      <c r="EW113" s="54"/>
      <c r="EX113" s="21"/>
      <c r="EY113" s="54"/>
      <c r="EZ113" s="21"/>
      <c r="FA113" s="54"/>
      <c r="FB113" s="21"/>
      <c r="FC113" s="54"/>
      <c r="FD113" s="21"/>
      <c r="FE113" s="54"/>
      <c r="FF113" s="21"/>
      <c r="FG113" s="54"/>
      <c r="FH113" s="21"/>
      <c r="FI113" s="21"/>
      <c r="FJ113" s="21"/>
      <c r="FK113" s="21"/>
      <c r="FL113" s="21"/>
      <c r="FM113" s="21"/>
      <c r="FN113" s="21"/>
      <c r="FO113" s="21"/>
      <c r="FP113" s="21"/>
      <c r="FQ113" s="21"/>
      <c r="FR113" s="21"/>
      <c r="FS113" s="21"/>
      <c r="FT113" s="21"/>
      <c r="FU113" s="58"/>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row>
    <row r="114" spans="1:212" s="13" customFormat="1" ht="3" customHeigh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39"/>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39"/>
      <c r="DD114" s="21"/>
      <c r="DE114" s="21"/>
      <c r="DF114" s="21"/>
      <c r="DG114" s="21"/>
      <c r="DH114" s="21"/>
      <c r="DI114" s="21"/>
      <c r="DJ114" s="21"/>
      <c r="DK114" s="21"/>
      <c r="DL114" s="21"/>
      <c r="DM114" s="21"/>
      <c r="DN114" s="21"/>
      <c r="DO114" s="21"/>
      <c r="DP114" s="21"/>
      <c r="DQ114" s="21"/>
      <c r="DR114" s="21"/>
      <c r="DS114" s="21"/>
      <c r="DT114" s="21"/>
      <c r="DU114" s="21"/>
      <c r="DV114" s="21"/>
      <c r="DW114" s="58"/>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58"/>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row>
    <row r="115" spans="1:212" s="13" customFormat="1" ht="3" customHeigh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21"/>
      <c r="DE115" s="21"/>
      <c r="DF115" s="21"/>
      <c r="DG115" s="21"/>
      <c r="DH115" s="21"/>
      <c r="DI115" s="21"/>
      <c r="DJ115" s="21"/>
      <c r="DK115" s="21"/>
      <c r="DL115" s="21"/>
      <c r="DM115" s="21"/>
      <c r="DN115" s="21"/>
      <c r="DO115" s="21"/>
      <c r="DP115" s="21"/>
      <c r="DQ115" s="21"/>
      <c r="DR115" s="21"/>
      <c r="DS115" s="21"/>
      <c r="DT115" s="21"/>
      <c r="DU115" s="21"/>
      <c r="DV115" s="21"/>
      <c r="DW115" s="60"/>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6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row>
    <row r="116" spans="1:212" s="13" customFormat="1" ht="3" customHeigh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row>
    <row r="117" spans="1:212" s="13" customFormat="1" ht="3" customHeigh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row>
    <row r="118" spans="1:212" s="13" customFormat="1" ht="5.45" customHeigh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39"/>
      <c r="BQ118" s="39"/>
      <c r="BR118" s="39"/>
      <c r="BS118" s="39"/>
      <c r="BT118" s="39"/>
      <c r="BU118" s="39"/>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39"/>
      <c r="DD118" s="21"/>
      <c r="DE118" s="21"/>
      <c r="DF118" s="21"/>
      <c r="DG118" s="21"/>
      <c r="DH118" s="21"/>
      <c r="DI118" s="21"/>
      <c r="DJ118" s="21"/>
      <c r="DK118" s="21"/>
      <c r="DL118" s="21"/>
      <c r="DM118" s="21"/>
      <c r="DN118" s="56"/>
      <c r="DO118" s="57"/>
      <c r="DP118" s="57"/>
      <c r="DQ118" s="57"/>
      <c r="DR118" s="57"/>
      <c r="DS118" s="59"/>
      <c r="DT118" s="21"/>
      <c r="DU118" s="45"/>
      <c r="DV118" s="21"/>
      <c r="DW118" s="45"/>
      <c r="DX118" s="21"/>
      <c r="DY118" s="45"/>
      <c r="DZ118" s="21"/>
      <c r="EA118" s="45"/>
      <c r="EB118" s="21"/>
      <c r="EC118" s="45"/>
      <c r="ED118" s="21"/>
      <c r="EE118" s="45"/>
      <c r="EF118" s="21"/>
      <c r="EG118" s="45"/>
      <c r="EH118" s="21"/>
      <c r="EI118" s="53"/>
      <c r="EJ118" s="21"/>
      <c r="EK118" s="53"/>
      <c r="EL118" s="21"/>
      <c r="EM118" s="53"/>
      <c r="EN118" s="21"/>
      <c r="EO118" s="53"/>
      <c r="EP118" s="21"/>
      <c r="EQ118" s="53"/>
      <c r="ER118" s="21"/>
      <c r="ES118" s="53"/>
      <c r="ET118" s="21"/>
      <c r="EU118" s="53"/>
      <c r="EV118" s="21"/>
      <c r="EW118" s="53"/>
      <c r="EX118" s="21"/>
      <c r="EY118" s="53"/>
      <c r="EZ118" s="21"/>
      <c r="FA118" s="53"/>
      <c r="FB118" s="21"/>
      <c r="FC118" s="53"/>
      <c r="FD118" s="21"/>
      <c r="FE118" s="53"/>
      <c r="FF118" s="21"/>
      <c r="FG118" s="53"/>
      <c r="FH118" s="21"/>
      <c r="FI118" s="45"/>
      <c r="FJ118" s="21"/>
      <c r="FK118" s="45"/>
      <c r="FL118" s="21"/>
      <c r="FM118" s="45"/>
      <c r="FN118" s="21"/>
      <c r="FO118" s="45"/>
      <c r="FP118" s="21"/>
      <c r="FQ118" s="45"/>
      <c r="FR118" s="21"/>
      <c r="FS118" s="45"/>
      <c r="FT118" s="21"/>
      <c r="FU118" s="55"/>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row>
    <row r="119" spans="1:212" s="13" customFormat="1" ht="5.45" customHeigh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39"/>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39"/>
      <c r="DD119" s="21"/>
      <c r="DE119" s="21"/>
      <c r="DF119" s="21"/>
      <c r="DG119" s="21"/>
      <c r="DH119" s="21"/>
      <c r="DI119" s="21"/>
      <c r="DJ119" s="21"/>
      <c r="DK119" s="21"/>
      <c r="DL119" s="21"/>
      <c r="DM119" s="21"/>
      <c r="DN119" s="21"/>
      <c r="DO119" s="21"/>
      <c r="DP119" s="21"/>
      <c r="DQ119" s="21"/>
      <c r="DR119" s="21"/>
      <c r="DS119" s="58"/>
      <c r="DT119" s="21"/>
      <c r="DU119" s="21"/>
      <c r="DV119" s="21"/>
      <c r="DW119" s="21"/>
      <c r="DX119" s="21"/>
      <c r="DY119" s="21"/>
      <c r="DZ119" s="21"/>
      <c r="EA119" s="21"/>
      <c r="EB119" s="21"/>
      <c r="EC119" s="21"/>
      <c r="ED119" s="21"/>
      <c r="EE119" s="21"/>
      <c r="EF119" s="21"/>
      <c r="EG119" s="21"/>
      <c r="EH119" s="21"/>
      <c r="EI119" s="54"/>
      <c r="EJ119" s="21"/>
      <c r="EK119" s="54"/>
      <c r="EL119" s="21"/>
      <c r="EM119" s="54"/>
      <c r="EN119" s="21"/>
      <c r="EO119" s="54"/>
      <c r="EP119" s="21"/>
      <c r="EQ119" s="54"/>
      <c r="ER119" s="21"/>
      <c r="ES119" s="54"/>
      <c r="ET119" s="21"/>
      <c r="EU119" s="54"/>
      <c r="EV119" s="21"/>
      <c r="EW119" s="54"/>
      <c r="EX119" s="21"/>
      <c r="EY119" s="54"/>
      <c r="EZ119" s="21"/>
      <c r="FA119" s="54"/>
      <c r="FB119" s="21"/>
      <c r="FC119" s="54"/>
      <c r="FD119" s="21"/>
      <c r="FE119" s="54"/>
      <c r="FF119" s="21"/>
      <c r="FG119" s="54"/>
      <c r="FH119" s="21"/>
      <c r="FI119" s="21"/>
      <c r="FJ119" s="21"/>
      <c r="FK119" s="21"/>
      <c r="FL119" s="21"/>
      <c r="FM119" s="21"/>
      <c r="FN119" s="21"/>
      <c r="FO119" s="21"/>
      <c r="FP119" s="21"/>
      <c r="FQ119" s="21"/>
      <c r="FR119" s="21"/>
      <c r="FS119" s="21"/>
      <c r="FT119" s="21"/>
      <c r="FU119" s="58"/>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row>
    <row r="120" spans="1:212" s="13" customFormat="1" ht="3" customHeigh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39"/>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39"/>
      <c r="DD120" s="21"/>
      <c r="DE120" s="21"/>
      <c r="DF120" s="21"/>
      <c r="DG120" s="21"/>
      <c r="DH120" s="21"/>
      <c r="DI120" s="21"/>
      <c r="DJ120" s="21"/>
      <c r="DK120" s="21"/>
      <c r="DL120" s="21"/>
      <c r="DM120" s="21"/>
      <c r="DN120" s="21"/>
      <c r="DO120" s="21"/>
      <c r="DP120" s="21"/>
      <c r="DQ120" s="21"/>
      <c r="DR120" s="21"/>
      <c r="DS120" s="58"/>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58"/>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row>
    <row r="121" spans="1:212" s="13" customFormat="1" ht="3" customHeigh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39"/>
      <c r="BV121" s="39"/>
      <c r="BW121" s="39"/>
      <c r="BX121" s="39"/>
      <c r="BY121" s="39"/>
      <c r="BZ121" s="39"/>
      <c r="CA121" s="39"/>
      <c r="CB121" s="39"/>
      <c r="CC121" s="39"/>
      <c r="CD121" s="39"/>
      <c r="CE121" s="39"/>
      <c r="CF121" s="39"/>
      <c r="CG121" s="39"/>
      <c r="CH121" s="39"/>
      <c r="CI121" s="39"/>
      <c r="CJ121" s="39"/>
      <c r="CK121" s="39"/>
      <c r="CL121" s="39"/>
      <c r="CM121" s="39"/>
      <c r="CN121" s="39"/>
      <c r="CO121" s="39"/>
      <c r="CP121" s="39"/>
      <c r="CQ121" s="39"/>
      <c r="CR121" s="39"/>
      <c r="CS121" s="39"/>
      <c r="CT121" s="39"/>
      <c r="CU121" s="39"/>
      <c r="CV121" s="39"/>
      <c r="CW121" s="39"/>
      <c r="CX121" s="39"/>
      <c r="CY121" s="39"/>
      <c r="CZ121" s="39"/>
      <c r="DA121" s="39"/>
      <c r="DB121" s="39"/>
      <c r="DC121" s="39"/>
      <c r="DD121" s="21"/>
      <c r="DE121" s="21"/>
      <c r="DF121" s="21"/>
      <c r="DG121" s="21"/>
      <c r="DH121" s="21"/>
      <c r="DI121" s="21"/>
      <c r="DJ121" s="21"/>
      <c r="DK121" s="21"/>
      <c r="DL121" s="21"/>
      <c r="DM121" s="21"/>
      <c r="DN121" s="21"/>
      <c r="DO121" s="21"/>
      <c r="DP121" s="21"/>
      <c r="DQ121" s="21"/>
      <c r="DR121" s="21"/>
      <c r="DS121" s="60"/>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6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row>
    <row r="122" spans="1:212" s="13" customFormat="1" ht="3"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row>
    <row r="123" spans="1:212" s="13" customFormat="1" ht="3" customHeigh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row>
    <row r="124" spans="1:212" s="13" customFormat="1" ht="5.45" customHeigh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56"/>
      <c r="DK124" s="57"/>
      <c r="DL124" s="57"/>
      <c r="DM124" s="57"/>
      <c r="DN124" s="57"/>
      <c r="DO124" s="59"/>
      <c r="DP124" s="21"/>
      <c r="DQ124" s="45"/>
      <c r="DR124" s="21"/>
      <c r="DS124" s="45"/>
      <c r="DT124" s="21"/>
      <c r="DU124" s="45"/>
      <c r="DV124" s="21"/>
      <c r="DW124" s="45"/>
      <c r="DX124" s="21"/>
      <c r="DY124" s="45"/>
      <c r="DZ124" s="21"/>
      <c r="EA124" s="45"/>
      <c r="EB124" s="21"/>
      <c r="EC124" s="45"/>
      <c r="ED124" s="21"/>
      <c r="EE124" s="53"/>
      <c r="EF124" s="21"/>
      <c r="EG124" s="53"/>
      <c r="EH124" s="21"/>
      <c r="EI124" s="53"/>
      <c r="EJ124" s="21"/>
      <c r="EK124" s="53"/>
      <c r="EL124" s="21"/>
      <c r="EM124" s="53"/>
      <c r="EN124" s="21"/>
      <c r="EO124" s="53"/>
      <c r="EP124" s="21"/>
      <c r="EQ124" s="53"/>
      <c r="ER124" s="21"/>
      <c r="ES124" s="53"/>
      <c r="ET124" s="21"/>
      <c r="EU124" s="53"/>
      <c r="EV124" s="21"/>
      <c r="EW124" s="53"/>
      <c r="EX124" s="21"/>
      <c r="EY124" s="53"/>
      <c r="EZ124" s="21"/>
      <c r="FA124" s="53"/>
      <c r="FB124" s="21"/>
      <c r="FC124" s="53"/>
      <c r="FD124" s="21"/>
      <c r="FE124" s="53"/>
      <c r="FF124" s="21"/>
      <c r="FG124" s="45"/>
      <c r="FH124" s="21"/>
      <c r="FI124" s="45"/>
      <c r="FJ124" s="21"/>
      <c r="FK124" s="45"/>
      <c r="FL124" s="21"/>
      <c r="FM124" s="45"/>
      <c r="FN124" s="21"/>
      <c r="FO124" s="45"/>
      <c r="FP124" s="21"/>
      <c r="FQ124" s="45"/>
      <c r="FR124" s="21"/>
      <c r="FS124" s="45"/>
      <c r="FT124" s="21"/>
      <c r="FU124" s="55"/>
      <c r="FV124" s="21"/>
      <c r="FW124" s="21"/>
      <c r="FX124" s="21"/>
      <c r="FY124" s="21"/>
      <c r="FZ124" s="21"/>
      <c r="GA124" s="45"/>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row>
    <row r="125" spans="1:212" s="13" customFormat="1" ht="5.45" customHeigh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58"/>
      <c r="DP125" s="21"/>
      <c r="DQ125" s="21"/>
      <c r="DR125" s="21"/>
      <c r="DS125" s="21"/>
      <c r="DT125" s="21"/>
      <c r="DU125" s="21"/>
      <c r="DV125" s="21"/>
      <c r="DW125" s="21"/>
      <c r="DX125" s="21"/>
      <c r="DY125" s="21"/>
      <c r="DZ125" s="21"/>
      <c r="EA125" s="21"/>
      <c r="EB125" s="21"/>
      <c r="EC125" s="21"/>
      <c r="ED125" s="21"/>
      <c r="EE125" s="54"/>
      <c r="EF125" s="21"/>
      <c r="EG125" s="54"/>
      <c r="EH125" s="21"/>
      <c r="EI125" s="54"/>
      <c r="EJ125" s="21"/>
      <c r="EK125" s="54"/>
      <c r="EL125" s="21"/>
      <c r="EM125" s="54"/>
      <c r="EN125" s="21"/>
      <c r="EO125" s="54"/>
      <c r="EP125" s="21"/>
      <c r="EQ125" s="54"/>
      <c r="ER125" s="21"/>
      <c r="ES125" s="54"/>
      <c r="ET125" s="21"/>
      <c r="EU125" s="54"/>
      <c r="EV125" s="21"/>
      <c r="EW125" s="54"/>
      <c r="EX125" s="21"/>
      <c r="EY125" s="54"/>
      <c r="EZ125" s="21"/>
      <c r="FA125" s="54"/>
      <c r="FB125" s="21"/>
      <c r="FC125" s="54"/>
      <c r="FD125" s="21"/>
      <c r="FE125" s="54"/>
      <c r="FF125" s="21"/>
      <c r="FG125" s="21"/>
      <c r="FH125" s="21"/>
      <c r="FI125" s="21"/>
      <c r="FJ125" s="21"/>
      <c r="FK125" s="21"/>
      <c r="FL125" s="21"/>
      <c r="FM125" s="21"/>
      <c r="FN125" s="21"/>
      <c r="FO125" s="21"/>
      <c r="FP125" s="21"/>
      <c r="FQ125" s="21"/>
      <c r="FR125" s="21"/>
      <c r="FS125" s="21"/>
      <c r="FT125" s="21"/>
      <c r="FU125" s="58"/>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row>
    <row r="126" spans="1:212" s="13" customFormat="1" ht="3"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58"/>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58"/>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row>
    <row r="127" spans="1:212" s="13" customFormat="1" ht="3" customHeigh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60"/>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6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row>
    <row r="128" spans="1:212" s="13" customFormat="1" ht="3" customHeight="1"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c r="FV128" s="21"/>
      <c r="FW128" s="21"/>
      <c r="FX128" s="21"/>
      <c r="FY128" s="21"/>
      <c r="FZ128" s="21"/>
      <c r="GA128" s="21"/>
      <c r="GB128" s="21"/>
      <c r="GC128" s="21"/>
      <c r="GD128" s="21"/>
      <c r="GE128" s="21"/>
      <c r="GF128" s="21"/>
      <c r="GG128" s="21"/>
      <c r="GH128" s="21"/>
      <c r="GI128" s="21"/>
      <c r="GJ128" s="21"/>
      <c r="GK128" s="21"/>
      <c r="GL128" s="21"/>
      <c r="GM128" s="21"/>
      <c r="GN128" s="21"/>
      <c r="GO128" s="21"/>
      <c r="GP128" s="21"/>
      <c r="GQ128" s="21"/>
      <c r="GR128" s="21"/>
      <c r="GS128" s="21"/>
      <c r="GT128" s="21"/>
      <c r="GU128" s="21"/>
      <c r="GV128" s="21"/>
      <c r="GW128" s="21"/>
      <c r="GX128" s="21"/>
      <c r="GY128" s="21"/>
      <c r="GZ128" s="21"/>
      <c r="HA128" s="21"/>
      <c r="HB128" s="21"/>
      <c r="HC128" s="21"/>
      <c r="HD128" s="21"/>
    </row>
    <row r="129" spans="1:212" s="13" customFormat="1" ht="3" customHeight="1"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row>
    <row r="130" spans="1:212" s="13" customFormat="1" ht="5.4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39"/>
      <c r="DK130" s="39"/>
      <c r="DL130" s="39"/>
      <c r="DM130" s="39"/>
      <c r="DN130" s="39"/>
      <c r="DO130" s="39"/>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39"/>
      <c r="FV130" s="21"/>
      <c r="FW130" s="21"/>
      <c r="FX130" s="21"/>
      <c r="FY130" s="21"/>
      <c r="FZ130" s="21"/>
      <c r="GA130" s="21"/>
      <c r="GB130" s="21"/>
      <c r="GC130" s="21"/>
      <c r="GD130" s="21"/>
      <c r="GE130" s="21"/>
      <c r="GF130" s="21"/>
      <c r="GG130" s="21"/>
      <c r="GH130" s="21"/>
      <c r="GI130" s="21"/>
      <c r="GJ130" s="21"/>
      <c r="GK130" s="21"/>
      <c r="GL130" s="21"/>
      <c r="GM130" s="21"/>
      <c r="GN130" s="21"/>
      <c r="GO130" s="21"/>
      <c r="GP130" s="21"/>
      <c r="GQ130" s="21"/>
      <c r="GR130" s="21"/>
      <c r="GS130" s="21"/>
      <c r="GT130" s="21"/>
      <c r="GU130" s="21"/>
      <c r="GV130" s="21"/>
      <c r="GW130" s="21"/>
      <c r="GX130" s="21"/>
      <c r="GY130" s="21"/>
      <c r="GZ130" s="21"/>
      <c r="HA130" s="21"/>
      <c r="HB130" s="21"/>
      <c r="HC130" s="21"/>
      <c r="HD130" s="21"/>
    </row>
    <row r="131" spans="1:212" s="13" customFormat="1" ht="5.45" customHeight="1"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39"/>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39"/>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row>
    <row r="132" spans="1:212" s="13" customFormat="1" ht="3" customHeight="1"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39"/>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39"/>
      <c r="FV132" s="21"/>
      <c r="FW132" s="21"/>
      <c r="FX132" s="21"/>
      <c r="FY132" s="21"/>
      <c r="FZ132" s="21"/>
      <c r="GA132" s="21"/>
      <c r="GB132" s="21"/>
      <c r="GC132" s="21"/>
      <c r="GD132" s="21"/>
      <c r="GE132" s="21"/>
      <c r="GF132" s="21"/>
      <c r="GG132" s="21"/>
      <c r="GH132" s="21"/>
      <c r="GI132" s="21"/>
      <c r="GJ132" s="21"/>
      <c r="GK132" s="21"/>
      <c r="GL132" s="21"/>
      <c r="GM132" s="21"/>
      <c r="GN132" s="21"/>
      <c r="GO132" s="21"/>
      <c r="GP132" s="21"/>
      <c r="GQ132" s="21"/>
      <c r="GR132" s="21"/>
      <c r="GS132" s="21"/>
      <c r="GT132" s="21"/>
      <c r="GU132" s="21"/>
      <c r="GV132" s="21"/>
      <c r="GW132" s="21"/>
      <c r="GX132" s="21"/>
      <c r="GY132" s="21"/>
      <c r="GZ132" s="21"/>
      <c r="HA132" s="21"/>
      <c r="HB132" s="21"/>
      <c r="HC132" s="21"/>
      <c r="HD132" s="21"/>
    </row>
    <row r="133" spans="1:212" s="13" customFormat="1" ht="3" customHeight="1"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21"/>
      <c r="FW133" s="21"/>
      <c r="FX133" s="21"/>
      <c r="FY133" s="21"/>
      <c r="FZ133" s="21"/>
      <c r="GA133" s="21"/>
      <c r="GB133" s="21"/>
      <c r="GC133" s="21"/>
      <c r="GD133" s="21"/>
      <c r="GE133" s="21"/>
      <c r="GF133" s="21"/>
      <c r="GG133" s="21"/>
      <c r="GH133" s="21"/>
      <c r="GI133" s="21"/>
      <c r="GJ133" s="21"/>
      <c r="GK133" s="21"/>
      <c r="GL133" s="21"/>
      <c r="GM133" s="21"/>
      <c r="GN133" s="21"/>
      <c r="GO133" s="21"/>
      <c r="GP133" s="21"/>
      <c r="GQ133" s="21"/>
      <c r="GR133" s="21"/>
      <c r="GS133" s="21"/>
      <c r="GT133" s="21"/>
      <c r="GU133" s="21"/>
      <c r="GV133" s="21"/>
      <c r="GW133" s="21"/>
      <c r="GX133" s="21"/>
      <c r="GY133" s="21"/>
      <c r="GZ133" s="21"/>
      <c r="HA133" s="21"/>
      <c r="HB133" s="21"/>
      <c r="HC133" s="21"/>
      <c r="HD133" s="21"/>
    </row>
    <row r="134" spans="1:212" s="13" customFormat="1" ht="3" customHeight="1"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row>
    <row r="135" spans="1:212" s="13" customFormat="1" ht="3" customHeight="1"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row>
    <row r="136" spans="1:212" s="13" customFormat="1" ht="5.45" customHeight="1"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row>
    <row r="137" spans="1:212" s="13" customFormat="1" ht="5.45" customHeight="1"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row>
    <row r="138" spans="1:212" s="13" customFormat="1" ht="3" customHeight="1"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c r="FV138" s="21"/>
      <c r="FW138" s="21"/>
      <c r="FX138" s="21"/>
      <c r="FY138" s="21"/>
      <c r="FZ138" s="21"/>
      <c r="GA138" s="21"/>
      <c r="GB138" s="21"/>
      <c r="GC138" s="21"/>
      <c r="GD138" s="21"/>
      <c r="GE138" s="21"/>
      <c r="GF138" s="21"/>
      <c r="GG138" s="21"/>
      <c r="GH138" s="21"/>
      <c r="GI138" s="21"/>
      <c r="GJ138" s="21"/>
      <c r="GK138" s="21"/>
      <c r="GL138" s="21"/>
      <c r="GM138" s="21"/>
      <c r="GN138" s="21"/>
      <c r="GO138" s="21"/>
      <c r="GP138" s="21"/>
      <c r="GQ138" s="21"/>
      <c r="GR138" s="21"/>
      <c r="GS138" s="21"/>
      <c r="GT138" s="21"/>
      <c r="GU138" s="21"/>
      <c r="GV138" s="21"/>
      <c r="GW138" s="21"/>
      <c r="GX138" s="21"/>
    </row>
    <row r="139" spans="1:212" s="13" customFormat="1" ht="3"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row>
    <row r="140" spans="1:212" s="13" customFormat="1" ht="3" customHeight="1"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row>
    <row r="141" spans="1:212" s="13" customFormat="1" ht="3"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c r="FV141" s="21"/>
      <c r="FW141" s="21"/>
      <c r="FX141" s="21"/>
      <c r="FY141" s="21"/>
      <c r="FZ141" s="21"/>
      <c r="GA141" s="21"/>
      <c r="GB141" s="21"/>
      <c r="GC141" s="21"/>
      <c r="GD141" s="21"/>
      <c r="GE141" s="21"/>
      <c r="GF141" s="21"/>
      <c r="GG141" s="21"/>
      <c r="GH141" s="21"/>
      <c r="GI141" s="21"/>
      <c r="GJ141" s="21"/>
      <c r="GK141" s="21"/>
      <c r="GL141" s="21"/>
      <c r="GM141" s="21"/>
      <c r="GN141" s="21"/>
      <c r="GO141" s="21"/>
      <c r="GP141" s="21"/>
      <c r="GQ141" s="21"/>
      <c r="GR141" s="21"/>
      <c r="GS141" s="21"/>
      <c r="GT141" s="21"/>
      <c r="GU141" s="21"/>
      <c r="GV141" s="21"/>
      <c r="GW141" s="21"/>
      <c r="GX141" s="21"/>
    </row>
    <row r="142" spans="1:212" s="13" customFormat="1" ht="5.4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c r="FV142" s="21"/>
      <c r="FW142" s="21"/>
      <c r="FX142" s="21"/>
      <c r="FY142" s="21"/>
      <c r="FZ142" s="21"/>
      <c r="GA142" s="21"/>
      <c r="GB142" s="21"/>
      <c r="GC142" s="21"/>
      <c r="GD142" s="21"/>
      <c r="GE142" s="21"/>
      <c r="GF142" s="21"/>
      <c r="GG142" s="21"/>
      <c r="GH142" s="21"/>
      <c r="GI142" s="21"/>
      <c r="GJ142" s="21"/>
      <c r="GK142" s="21"/>
      <c r="GL142" s="21"/>
      <c r="GM142" s="21"/>
      <c r="GN142" s="21"/>
      <c r="GO142" s="21"/>
      <c r="GP142" s="21"/>
      <c r="GQ142" s="21"/>
      <c r="GR142" s="21"/>
      <c r="GS142" s="21"/>
      <c r="GT142" s="21"/>
      <c r="GU142" s="21"/>
      <c r="GV142" s="21"/>
      <c r="GW142" s="21"/>
      <c r="GX142" s="21"/>
    </row>
    <row r="143" spans="1:212" s="13" customFormat="1" ht="5.4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row>
    <row r="144" spans="1:212" s="13" customFormat="1" ht="3" customHeight="1"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row>
    <row r="145" spans="1:171" s="13" customFormat="1" ht="3" customHeight="1"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row>
    <row r="146" spans="1:171" s="13" customFormat="1" ht="3" customHeight="1"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row>
    <row r="147" spans="1:171" s="13" customFormat="1" ht="3"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row>
    <row r="148" spans="1:171" s="13" customFormat="1" ht="5.45" customHeight="1"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row>
    <row r="149" spans="1:171" s="13" customFormat="1" ht="5.4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row>
    <row r="150" spans="1:171" s="13" customFormat="1" ht="3" customHeight="1"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row>
    <row r="151" spans="1:171" s="13" customFormat="1" ht="3"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row>
    <row r="152" spans="1:171" s="13" customFormat="1" ht="3" customHeight="1"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row>
    <row r="153" spans="1:171" s="13" customFormat="1" ht="3"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row>
    <row r="154" spans="1:171" s="13" customFormat="1" ht="1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row>
    <row r="155" spans="1:171" s="13" customFormat="1" ht="1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row>
    <row r="156" spans="1:171" s="13" customFormat="1" ht="15" customHeight="1"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row>
    <row r="157" spans="1:171" s="13" customFormat="1" ht="1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row>
    <row r="158" spans="1:171" s="13" customFormat="1" ht="15" customHeight="1"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row>
    <row r="159" spans="1:171" s="13" customFormat="1" ht="1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row>
    <row r="160" spans="1:171" s="13" customFormat="1" ht="15" customHeight="1"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row>
    <row r="161" spans="1:171" s="13" customFormat="1" ht="1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row>
    <row r="162" spans="1:171" s="13" customFormat="1" ht="15" customHeight="1"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row>
    <row r="163" spans="1:171" s="13" customFormat="1" ht="1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row>
    <row r="164" spans="1:171" s="13" customFormat="1" ht="15" customHeight="1"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row>
    <row r="165" spans="1:171" s="13" customFormat="1" ht="1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row>
    <row r="166" spans="1:171" s="13" customFormat="1" ht="15" customHeight="1"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row>
    <row r="167" spans="1:171" s="13" customFormat="1" ht="15" customHeight="1"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row>
    <row r="168" spans="1:171" s="13" customFormat="1" ht="15" customHeight="1"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row>
    <row r="169" spans="1:171" s="13" customFormat="1" ht="1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row>
    <row r="170" spans="1:171" s="13" customFormat="1" ht="1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row>
    <row r="171" spans="1:171" s="13" customFormat="1" ht="1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row>
    <row r="172" spans="1:171" s="13" customFormat="1" ht="15" customHeight="1"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row>
    <row r="173" spans="1:171" s="13" customFormat="1" ht="15" customHeight="1"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row>
    <row r="174" spans="1:171" s="13" customFormat="1" ht="15" customHeight="1"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row>
    <row r="175" spans="1:171" s="13" customFormat="1" ht="15" customHeight="1"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row>
    <row r="176" spans="1:171" s="13" customFormat="1" ht="15" customHeight="1"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c r="FO176" s="21"/>
    </row>
    <row r="177" spans="1:171" s="13" customFormat="1" ht="1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c r="FO177" s="21"/>
    </row>
    <row r="178" spans="1:171" s="13" customFormat="1" ht="1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row>
    <row r="179" spans="1:171" s="13" customFormat="1" ht="15" customHeight="1"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c r="FO179" s="21"/>
    </row>
    <row r="180" spans="1:171" s="13" customFormat="1" ht="1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c r="FO180" s="21"/>
    </row>
    <row r="181" spans="1:171" s="13" customFormat="1" ht="15" customHeight="1"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row>
    <row r="182" spans="1:171" s="13" customFormat="1" ht="15" customHeight="1"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row>
    <row r="183" spans="1:171" s="13" customFormat="1" ht="15" customHeight="1"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row>
    <row r="184" spans="1:171" s="13" customFormat="1" ht="15" customHeight="1"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row>
    <row r="185" spans="1:171" s="13" customFormat="1" ht="15" customHeight="1"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row>
    <row r="186" spans="1:171" s="13" customFormat="1" ht="15" customHeight="1"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row>
    <row r="187" spans="1:171" s="13" customFormat="1" ht="15" customHeight="1"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row>
    <row r="188" spans="1:171" s="13" customFormat="1" ht="15" customHeight="1"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row>
    <row r="189" spans="1:171" s="13" customFormat="1" ht="1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row>
    <row r="190" spans="1:171" s="13" customFormat="1" ht="15" customHeight="1"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c r="FO190" s="21"/>
    </row>
    <row r="191" spans="1:171" s="13" customFormat="1" ht="15" customHeight="1"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c r="FO191" s="21"/>
    </row>
    <row r="192" spans="1:171" s="13" customFormat="1" ht="15" customHeight="1"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c r="FO192" s="21"/>
    </row>
    <row r="193" spans="1:171" s="13" customFormat="1" ht="1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c r="FO193" s="21"/>
    </row>
    <row r="194" spans="1:171" s="13" customFormat="1" ht="1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row>
    <row r="195" spans="1:171" s="13" customFormat="1" ht="1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row>
    <row r="196" spans="1:171" s="13" customFormat="1" ht="15" customHeight="1"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c r="FO196" s="21"/>
    </row>
    <row r="197" spans="1:171" s="13" customFormat="1" ht="1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row>
    <row r="198" spans="1:171" s="13" customFormat="1" ht="15" customHeight="1"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row>
    <row r="199" spans="1:171" s="13" customFormat="1" ht="15" customHeight="1"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c r="FO199" s="21"/>
    </row>
    <row r="200" spans="1:171" s="13" customFormat="1" ht="15" customHeight="1"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c r="FO200" s="21"/>
    </row>
    <row r="201" spans="1:171" s="13" customFormat="1" ht="1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c r="FO201" s="21"/>
    </row>
    <row r="202" spans="1:171" s="13" customFormat="1" ht="15" customHeight="1"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c r="FO202" s="21"/>
    </row>
    <row r="203" spans="1:171" s="13" customFormat="1" ht="15" customHeight="1"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c r="FO203" s="21"/>
    </row>
    <row r="204" spans="1:171" s="13" customFormat="1" ht="15" customHeight="1"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c r="FO204" s="21"/>
    </row>
    <row r="205" spans="1:171" s="13" customFormat="1" ht="15" customHeight="1"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c r="FO205" s="21"/>
    </row>
    <row r="206" spans="1:171" s="13" customFormat="1" ht="15" customHeight="1"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21"/>
      <c r="EN206" s="21"/>
      <c r="EO206" s="21"/>
      <c r="EP206" s="21"/>
      <c r="EQ206" s="21"/>
      <c r="ER206" s="21"/>
      <c r="ES206" s="21"/>
      <c r="ET206" s="21"/>
      <c r="EU206" s="21"/>
      <c r="EV206" s="21"/>
      <c r="EW206" s="21"/>
      <c r="EX206" s="21"/>
      <c r="EY206" s="21"/>
      <c r="EZ206" s="21"/>
      <c r="FA206" s="21"/>
      <c r="FB206" s="21"/>
      <c r="FC206" s="21"/>
      <c r="FD206" s="21"/>
      <c r="FE206" s="21"/>
      <c r="FF206" s="21"/>
      <c r="FG206" s="21"/>
      <c r="FH206" s="21"/>
      <c r="FI206" s="21"/>
      <c r="FJ206" s="21"/>
      <c r="FK206" s="21"/>
      <c r="FL206" s="21"/>
      <c r="FM206" s="21"/>
      <c r="FN206" s="21"/>
      <c r="FO206" s="21"/>
    </row>
    <row r="207" spans="1:171" s="13" customFormat="1" ht="15" customHeight="1"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c r="FO207" s="21"/>
    </row>
    <row r="208" spans="1:171" s="13" customFormat="1" ht="1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row>
    <row r="209" spans="1:171" s="13" customFormat="1" ht="15" customHeight="1"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row>
    <row r="210" spans="1:171" s="13" customFormat="1" ht="15" customHeight="1"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row>
    <row r="211" spans="1:171" s="13" customFormat="1" ht="15" customHeight="1"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c r="FO211" s="21"/>
    </row>
    <row r="212" spans="1:171" s="13" customFormat="1" ht="15" customHeight="1"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row>
    <row r="213" spans="1:171" s="13" customFormat="1" ht="15" customHeight="1"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row>
    <row r="214" spans="1:171" s="13" customFormat="1" ht="15" customHeight="1"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c r="FO214" s="21"/>
    </row>
    <row r="215" spans="1:171" s="13" customFormat="1" ht="1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1"/>
      <c r="EV215" s="21"/>
      <c r="EW215" s="21"/>
      <c r="EX215" s="21"/>
      <c r="EY215" s="21"/>
      <c r="EZ215" s="21"/>
      <c r="FA215" s="21"/>
      <c r="FB215" s="21"/>
      <c r="FC215" s="21"/>
      <c r="FD215" s="21"/>
      <c r="FE215" s="21"/>
      <c r="FF215" s="21"/>
      <c r="FG215" s="21"/>
      <c r="FH215" s="21"/>
      <c r="FI215" s="21"/>
      <c r="FJ215" s="21"/>
      <c r="FK215" s="21"/>
      <c r="FL215" s="21"/>
      <c r="FM215" s="21"/>
      <c r="FN215" s="21"/>
      <c r="FO215" s="21"/>
    </row>
    <row r="216" spans="1:171" s="13" customFormat="1" ht="15" customHeight="1"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c r="FO216" s="21"/>
    </row>
    <row r="217" spans="1:171" s="13" customFormat="1" ht="15" customHeight="1"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21"/>
      <c r="EN217" s="21"/>
      <c r="EO217" s="21"/>
      <c r="EP217" s="21"/>
      <c r="EQ217" s="21"/>
      <c r="ER217" s="21"/>
      <c r="ES217" s="21"/>
      <c r="ET217" s="21"/>
      <c r="EU217" s="21"/>
      <c r="EV217" s="21"/>
      <c r="EW217" s="21"/>
      <c r="EX217" s="21"/>
      <c r="EY217" s="21"/>
      <c r="EZ217" s="21"/>
      <c r="FA217" s="21"/>
      <c r="FB217" s="21"/>
      <c r="FC217" s="21"/>
      <c r="FD217" s="21"/>
      <c r="FE217" s="21"/>
      <c r="FF217" s="21"/>
      <c r="FG217" s="21"/>
      <c r="FH217" s="21"/>
      <c r="FI217" s="21"/>
      <c r="FJ217" s="21"/>
      <c r="FK217" s="21"/>
      <c r="FL217" s="21"/>
      <c r="FM217" s="21"/>
      <c r="FN217" s="21"/>
      <c r="FO217" s="21"/>
    </row>
    <row r="218" spans="1:171" s="13" customFormat="1" ht="15" customHeight="1"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21"/>
      <c r="EN218" s="21"/>
      <c r="EO218" s="21"/>
      <c r="EP218" s="21"/>
      <c r="EQ218" s="21"/>
      <c r="ER218" s="21"/>
      <c r="ES218" s="21"/>
      <c r="ET218" s="21"/>
      <c r="EU218" s="21"/>
      <c r="EV218" s="21"/>
      <c r="EW218" s="21"/>
      <c r="EX218" s="21"/>
      <c r="EY218" s="21"/>
      <c r="EZ218" s="21"/>
      <c r="FA218" s="21"/>
      <c r="FB218" s="21"/>
      <c r="FC218" s="21"/>
      <c r="FD218" s="21"/>
      <c r="FE218" s="21"/>
      <c r="FF218" s="21"/>
      <c r="FG218" s="21"/>
      <c r="FH218" s="21"/>
      <c r="FI218" s="21"/>
      <c r="FJ218" s="21"/>
      <c r="FK218" s="21"/>
      <c r="FL218" s="21"/>
      <c r="FM218" s="21"/>
      <c r="FN218" s="21"/>
      <c r="FO218" s="21"/>
    </row>
    <row r="219" spans="1:171" s="13" customFormat="1" ht="15"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21"/>
      <c r="EN219" s="21"/>
      <c r="EO219" s="21"/>
      <c r="EP219" s="21"/>
      <c r="EQ219" s="21"/>
      <c r="ER219" s="21"/>
      <c r="ES219" s="21"/>
      <c r="ET219" s="21"/>
      <c r="EU219" s="21"/>
      <c r="EV219" s="21"/>
      <c r="EW219" s="21"/>
      <c r="EX219" s="21"/>
      <c r="EY219" s="21"/>
      <c r="EZ219" s="21"/>
      <c r="FA219" s="21"/>
      <c r="FB219" s="21"/>
      <c r="FC219" s="21"/>
      <c r="FD219" s="21"/>
      <c r="FE219" s="21"/>
      <c r="FF219" s="21"/>
      <c r="FG219" s="21"/>
      <c r="FH219" s="21"/>
      <c r="FI219" s="21"/>
      <c r="FJ219" s="21"/>
      <c r="FK219" s="21"/>
      <c r="FL219" s="21"/>
      <c r="FM219" s="21"/>
      <c r="FN219" s="21"/>
      <c r="FO219" s="21"/>
    </row>
    <row r="220" spans="1:171" s="13" customFormat="1" ht="15" customHeight="1"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21"/>
      <c r="EN220" s="21"/>
      <c r="EO220" s="21"/>
      <c r="EP220" s="21"/>
      <c r="EQ220" s="21"/>
      <c r="ER220" s="21"/>
      <c r="ES220" s="21"/>
      <c r="ET220" s="21"/>
      <c r="EU220" s="21"/>
      <c r="EV220" s="21"/>
      <c r="EW220" s="21"/>
      <c r="EX220" s="21"/>
      <c r="EY220" s="21"/>
      <c r="EZ220" s="21"/>
      <c r="FA220" s="21"/>
      <c r="FB220" s="21"/>
      <c r="FC220" s="21"/>
      <c r="FD220" s="21"/>
      <c r="FE220" s="21"/>
      <c r="FF220" s="21"/>
      <c r="FG220" s="21"/>
      <c r="FH220" s="21"/>
      <c r="FI220" s="21"/>
      <c r="FJ220" s="21"/>
      <c r="FK220" s="21"/>
      <c r="FL220" s="21"/>
      <c r="FM220" s="21"/>
      <c r="FN220" s="21"/>
      <c r="FO220" s="21"/>
    </row>
    <row r="221" spans="1:171" s="13" customFormat="1" ht="1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c r="FO221" s="21"/>
    </row>
    <row r="222" spans="1:171" s="13" customFormat="1" ht="15" customHeight="1" x14ac:dyDescent="0.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21"/>
      <c r="EN222" s="21"/>
      <c r="EO222" s="21"/>
      <c r="EP222" s="21"/>
      <c r="EQ222" s="21"/>
      <c r="ER222" s="21"/>
      <c r="ES222" s="21"/>
      <c r="ET222" s="21"/>
      <c r="EU222" s="21"/>
      <c r="EV222" s="21"/>
      <c r="EW222" s="21"/>
      <c r="EX222" s="21"/>
      <c r="EY222" s="21"/>
      <c r="EZ222" s="21"/>
      <c r="FA222" s="21"/>
      <c r="FB222" s="21"/>
      <c r="FC222" s="21"/>
      <c r="FD222" s="21"/>
      <c r="FE222" s="21"/>
      <c r="FF222" s="21"/>
      <c r="FG222" s="21"/>
      <c r="FH222" s="21"/>
      <c r="FI222" s="21"/>
      <c r="FJ222" s="21"/>
      <c r="FK222" s="21"/>
      <c r="FL222" s="21"/>
      <c r="FM222" s="21"/>
      <c r="FN222" s="21"/>
      <c r="FO222" s="21"/>
    </row>
    <row r="223" spans="1:171" s="13" customFormat="1" ht="15" customHeight="1"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21"/>
      <c r="EN223" s="21"/>
      <c r="EO223" s="21"/>
      <c r="EP223" s="21"/>
      <c r="EQ223" s="21"/>
      <c r="ER223" s="21"/>
      <c r="ES223" s="21"/>
      <c r="ET223" s="21"/>
      <c r="EU223" s="21"/>
      <c r="EV223" s="21"/>
      <c r="EW223" s="21"/>
      <c r="EX223" s="21"/>
      <c r="EY223" s="21"/>
      <c r="EZ223" s="21"/>
      <c r="FA223" s="21"/>
      <c r="FB223" s="21"/>
      <c r="FC223" s="21"/>
      <c r="FD223" s="21"/>
      <c r="FE223" s="21"/>
      <c r="FF223" s="21"/>
      <c r="FG223" s="21"/>
      <c r="FH223" s="21"/>
      <c r="FI223" s="21"/>
      <c r="FJ223" s="21"/>
      <c r="FK223" s="21"/>
      <c r="FL223" s="21"/>
      <c r="FM223" s="21"/>
      <c r="FN223" s="21"/>
      <c r="FO223" s="21"/>
    </row>
    <row r="224" spans="1:171" s="13" customFormat="1" ht="15" customHeight="1"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21"/>
      <c r="EN224" s="21"/>
      <c r="EO224" s="21"/>
      <c r="EP224" s="21"/>
      <c r="EQ224" s="21"/>
      <c r="ER224" s="21"/>
      <c r="ES224" s="21"/>
      <c r="ET224" s="21"/>
      <c r="EU224" s="21"/>
      <c r="EV224" s="21"/>
      <c r="EW224" s="21"/>
      <c r="EX224" s="21"/>
      <c r="EY224" s="21"/>
      <c r="EZ224" s="21"/>
      <c r="FA224" s="21"/>
      <c r="FB224" s="21"/>
      <c r="FC224" s="21"/>
      <c r="FD224" s="21"/>
      <c r="FE224" s="21"/>
      <c r="FF224" s="21"/>
      <c r="FG224" s="21"/>
      <c r="FH224" s="21"/>
      <c r="FI224" s="21"/>
      <c r="FJ224" s="21"/>
      <c r="FK224" s="21"/>
      <c r="FL224" s="21"/>
      <c r="FM224" s="21"/>
      <c r="FN224" s="21"/>
      <c r="FO224" s="21"/>
    </row>
    <row r="225" spans="1:171" s="13" customFormat="1" ht="15" customHeight="1"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21"/>
      <c r="EN225" s="21"/>
      <c r="EO225" s="21"/>
      <c r="EP225" s="21"/>
      <c r="EQ225" s="21"/>
      <c r="ER225" s="21"/>
      <c r="ES225" s="21"/>
      <c r="ET225" s="21"/>
      <c r="EU225" s="21"/>
      <c r="EV225" s="21"/>
      <c r="EW225" s="21"/>
      <c r="EX225" s="21"/>
      <c r="EY225" s="21"/>
      <c r="EZ225" s="21"/>
      <c r="FA225" s="21"/>
      <c r="FB225" s="21"/>
      <c r="FC225" s="21"/>
      <c r="FD225" s="21"/>
      <c r="FE225" s="21"/>
      <c r="FF225" s="21"/>
      <c r="FG225" s="21"/>
      <c r="FH225" s="21"/>
      <c r="FI225" s="21"/>
      <c r="FJ225" s="21"/>
      <c r="FK225" s="21"/>
      <c r="FL225" s="21"/>
      <c r="FM225" s="21"/>
      <c r="FN225" s="21"/>
      <c r="FO225" s="21"/>
    </row>
    <row r="226" spans="1:171" s="13" customFormat="1" ht="15" customHeight="1"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1"/>
      <c r="EV226" s="21"/>
      <c r="EW226" s="21"/>
      <c r="EX226" s="21"/>
      <c r="EY226" s="21"/>
      <c r="EZ226" s="21"/>
      <c r="FA226" s="21"/>
      <c r="FB226" s="21"/>
      <c r="FC226" s="21"/>
      <c r="FD226" s="21"/>
      <c r="FE226" s="21"/>
      <c r="FF226" s="21"/>
      <c r="FG226" s="21"/>
      <c r="FH226" s="21"/>
      <c r="FI226" s="21"/>
      <c r="FJ226" s="21"/>
      <c r="FK226" s="21"/>
      <c r="FL226" s="21"/>
      <c r="FM226" s="21"/>
      <c r="FN226" s="21"/>
      <c r="FO226" s="21"/>
    </row>
    <row r="227" spans="1:171" s="13" customFormat="1" ht="15" customHeight="1" x14ac:dyDescent="0.2">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21"/>
      <c r="EN227" s="21"/>
      <c r="EO227" s="21"/>
      <c r="EP227" s="21"/>
      <c r="EQ227" s="21"/>
      <c r="ER227" s="21"/>
      <c r="ES227" s="21"/>
      <c r="ET227" s="21"/>
      <c r="EU227" s="21"/>
      <c r="EV227" s="21"/>
      <c r="EW227" s="21"/>
      <c r="EX227" s="21"/>
      <c r="EY227" s="21"/>
      <c r="EZ227" s="21"/>
      <c r="FA227" s="21"/>
      <c r="FB227" s="21"/>
      <c r="FC227" s="21"/>
      <c r="FD227" s="21"/>
      <c r="FE227" s="21"/>
      <c r="FF227" s="21"/>
      <c r="FG227" s="21"/>
      <c r="FH227" s="21"/>
      <c r="FI227" s="21"/>
      <c r="FJ227" s="21"/>
      <c r="FK227" s="21"/>
      <c r="FL227" s="21"/>
      <c r="FM227" s="21"/>
      <c r="FN227" s="21"/>
      <c r="FO227" s="21"/>
    </row>
    <row r="228" spans="1:171" s="13" customFormat="1" ht="15" customHeight="1"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21"/>
      <c r="EN228" s="21"/>
      <c r="EO228" s="21"/>
      <c r="EP228" s="21"/>
      <c r="EQ228" s="21"/>
      <c r="ER228" s="21"/>
      <c r="ES228" s="21"/>
      <c r="ET228" s="21"/>
      <c r="EU228" s="21"/>
      <c r="EV228" s="21"/>
      <c r="EW228" s="21"/>
      <c r="EX228" s="21"/>
      <c r="EY228" s="21"/>
      <c r="EZ228" s="21"/>
      <c r="FA228" s="21"/>
      <c r="FB228" s="21"/>
      <c r="FC228" s="21"/>
      <c r="FD228" s="21"/>
      <c r="FE228" s="21"/>
      <c r="FF228" s="21"/>
      <c r="FG228" s="21"/>
      <c r="FH228" s="21"/>
      <c r="FI228" s="21"/>
      <c r="FJ228" s="21"/>
      <c r="FK228" s="21"/>
      <c r="FL228" s="21"/>
      <c r="FM228" s="21"/>
      <c r="FN228" s="21"/>
      <c r="FO228" s="21"/>
    </row>
    <row r="229" spans="1:171" s="13" customFormat="1" ht="15" customHeight="1"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c r="EZ229" s="21"/>
      <c r="FA229" s="21"/>
      <c r="FB229" s="21"/>
      <c r="FC229" s="21"/>
      <c r="FD229" s="21"/>
      <c r="FE229" s="21"/>
      <c r="FF229" s="21"/>
      <c r="FG229" s="21"/>
      <c r="FH229" s="21"/>
      <c r="FI229" s="21"/>
      <c r="FJ229" s="21"/>
      <c r="FK229" s="21"/>
      <c r="FL229" s="21"/>
      <c r="FM229" s="21"/>
      <c r="FN229" s="21"/>
      <c r="FO229" s="21"/>
    </row>
    <row r="230" spans="1:171" s="13" customFormat="1" ht="15" customHeight="1"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21"/>
      <c r="EN230" s="21"/>
      <c r="EO230" s="21"/>
      <c r="EP230" s="21"/>
      <c r="EQ230" s="21"/>
      <c r="ER230" s="21"/>
      <c r="ES230" s="21"/>
      <c r="ET230" s="21"/>
      <c r="EU230" s="21"/>
      <c r="EV230" s="21"/>
      <c r="EW230" s="21"/>
      <c r="EX230" s="21"/>
      <c r="EY230" s="21"/>
      <c r="EZ230" s="21"/>
      <c r="FA230" s="21"/>
      <c r="FB230" s="21"/>
      <c r="FC230" s="21"/>
      <c r="FD230" s="21"/>
      <c r="FE230" s="21"/>
      <c r="FF230" s="21"/>
      <c r="FG230" s="21"/>
      <c r="FH230" s="21"/>
      <c r="FI230" s="21"/>
      <c r="FJ230" s="21"/>
      <c r="FK230" s="21"/>
      <c r="FL230" s="21"/>
      <c r="FM230" s="21"/>
      <c r="FN230" s="21"/>
      <c r="FO230" s="21"/>
    </row>
    <row r="231" spans="1:171" s="13" customFormat="1" ht="15" customHeight="1"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21"/>
      <c r="EN231" s="21"/>
      <c r="EO231" s="21"/>
      <c r="EP231" s="21"/>
      <c r="EQ231" s="21"/>
      <c r="ER231" s="21"/>
      <c r="ES231" s="21"/>
      <c r="ET231" s="21"/>
      <c r="EU231" s="21"/>
      <c r="EV231" s="21"/>
      <c r="EW231" s="21"/>
      <c r="EX231" s="21"/>
      <c r="EY231" s="21"/>
      <c r="EZ231" s="21"/>
      <c r="FA231" s="21"/>
      <c r="FB231" s="21"/>
      <c r="FC231" s="21"/>
      <c r="FD231" s="21"/>
      <c r="FE231" s="21"/>
      <c r="FF231" s="21"/>
      <c r="FG231" s="21"/>
      <c r="FH231" s="21"/>
      <c r="FI231" s="21"/>
      <c r="FJ231" s="21"/>
      <c r="FK231" s="21"/>
      <c r="FL231" s="21"/>
      <c r="FM231" s="21"/>
      <c r="FN231" s="21"/>
      <c r="FO231" s="21"/>
    </row>
    <row r="232" spans="1:171" s="13" customFormat="1" ht="15" customHeight="1"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21"/>
      <c r="EN232" s="21"/>
      <c r="EO232" s="21"/>
      <c r="EP232" s="21"/>
      <c r="EQ232" s="21"/>
      <c r="ER232" s="21"/>
      <c r="ES232" s="21"/>
      <c r="ET232" s="21"/>
      <c r="EU232" s="21"/>
      <c r="EV232" s="21"/>
      <c r="EW232" s="21"/>
      <c r="EX232" s="21"/>
      <c r="EY232" s="21"/>
      <c r="EZ232" s="21"/>
      <c r="FA232" s="21"/>
      <c r="FB232" s="21"/>
      <c r="FC232" s="21"/>
      <c r="FD232" s="21"/>
      <c r="FE232" s="21"/>
      <c r="FF232" s="21"/>
      <c r="FG232" s="21"/>
      <c r="FH232" s="21"/>
      <c r="FI232" s="21"/>
      <c r="FJ232" s="21"/>
      <c r="FK232" s="21"/>
      <c r="FL232" s="21"/>
      <c r="FM232" s="21"/>
      <c r="FN232" s="21"/>
      <c r="FO232" s="21"/>
    </row>
    <row r="233" spans="1:171" s="13" customFormat="1" ht="15" customHeight="1"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21"/>
      <c r="EN233" s="21"/>
      <c r="EO233" s="21"/>
      <c r="EP233" s="21"/>
      <c r="EQ233" s="21"/>
      <c r="ER233" s="21"/>
      <c r="ES233" s="21"/>
      <c r="ET233" s="21"/>
      <c r="EU233" s="21"/>
      <c r="EV233" s="21"/>
      <c r="EW233" s="21"/>
      <c r="EX233" s="21"/>
      <c r="EY233" s="21"/>
      <c r="EZ233" s="21"/>
      <c r="FA233" s="21"/>
      <c r="FB233" s="21"/>
      <c r="FC233" s="21"/>
      <c r="FD233" s="21"/>
      <c r="FE233" s="21"/>
      <c r="FF233" s="21"/>
      <c r="FG233" s="21"/>
      <c r="FH233" s="21"/>
      <c r="FI233" s="21"/>
      <c r="FJ233" s="21"/>
      <c r="FK233" s="21"/>
      <c r="FL233" s="21"/>
      <c r="FM233" s="21"/>
      <c r="FN233" s="21"/>
      <c r="FO233" s="21"/>
    </row>
    <row r="234" spans="1:171" s="13" customFormat="1" ht="15" customHeight="1"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21"/>
      <c r="EN234" s="21"/>
      <c r="EO234" s="21"/>
      <c r="EP234" s="21"/>
      <c r="EQ234" s="21"/>
      <c r="ER234" s="21"/>
      <c r="ES234" s="21"/>
      <c r="ET234" s="21"/>
      <c r="EU234" s="21"/>
      <c r="EV234" s="21"/>
      <c r="EW234" s="21"/>
      <c r="EX234" s="21"/>
      <c r="EY234" s="21"/>
      <c r="EZ234" s="21"/>
      <c r="FA234" s="21"/>
      <c r="FB234" s="21"/>
      <c r="FC234" s="21"/>
      <c r="FD234" s="21"/>
      <c r="FE234" s="21"/>
      <c r="FF234" s="21"/>
      <c r="FG234" s="21"/>
      <c r="FH234" s="21"/>
      <c r="FI234" s="21"/>
      <c r="FJ234" s="21"/>
      <c r="FK234" s="21"/>
      <c r="FL234" s="21"/>
      <c r="FM234" s="21"/>
      <c r="FN234" s="21"/>
      <c r="FO234" s="21"/>
    </row>
    <row r="235" spans="1:171" s="13" customFormat="1" ht="15" customHeight="1"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21"/>
      <c r="EN235" s="21"/>
      <c r="EO235" s="21"/>
      <c r="EP235" s="21"/>
      <c r="EQ235" s="21"/>
      <c r="ER235" s="21"/>
      <c r="ES235" s="21"/>
      <c r="ET235" s="21"/>
      <c r="EU235" s="21"/>
      <c r="EV235" s="21"/>
      <c r="EW235" s="21"/>
      <c r="EX235" s="21"/>
      <c r="EY235" s="21"/>
      <c r="EZ235" s="21"/>
      <c r="FA235" s="21"/>
      <c r="FB235" s="21"/>
      <c r="FC235" s="21"/>
      <c r="FD235" s="21"/>
      <c r="FE235" s="21"/>
      <c r="FF235" s="21"/>
      <c r="FG235" s="21"/>
      <c r="FH235" s="21"/>
      <c r="FI235" s="21"/>
      <c r="FJ235" s="21"/>
      <c r="FK235" s="21"/>
      <c r="FL235" s="21"/>
      <c r="FM235" s="21"/>
      <c r="FN235" s="21"/>
      <c r="FO235" s="21"/>
    </row>
    <row r="236" spans="1:171" s="13" customFormat="1" ht="15" customHeight="1"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21"/>
      <c r="EN236" s="21"/>
      <c r="EO236" s="21"/>
      <c r="EP236" s="21"/>
      <c r="EQ236" s="21"/>
      <c r="ER236" s="21"/>
      <c r="ES236" s="21"/>
      <c r="ET236" s="21"/>
      <c r="EU236" s="21"/>
      <c r="EV236" s="21"/>
      <c r="EW236" s="21"/>
      <c r="EX236" s="21"/>
      <c r="EY236" s="21"/>
      <c r="EZ236" s="21"/>
      <c r="FA236" s="21"/>
      <c r="FB236" s="21"/>
      <c r="FC236" s="21"/>
      <c r="FD236" s="21"/>
      <c r="FE236" s="21"/>
      <c r="FF236" s="21"/>
      <c r="FG236" s="21"/>
      <c r="FH236" s="21"/>
      <c r="FI236" s="21"/>
      <c r="FJ236" s="21"/>
      <c r="FK236" s="21"/>
      <c r="FL236" s="21"/>
      <c r="FM236" s="21"/>
      <c r="FN236" s="21"/>
      <c r="FO236" s="21"/>
    </row>
    <row r="237" spans="1:171" s="13" customFormat="1" ht="15" customHeight="1"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1"/>
      <c r="EV237" s="21"/>
      <c r="EW237" s="21"/>
      <c r="EX237" s="21"/>
      <c r="EY237" s="21"/>
      <c r="EZ237" s="21"/>
      <c r="FA237" s="21"/>
      <c r="FB237" s="21"/>
      <c r="FC237" s="21"/>
      <c r="FD237" s="21"/>
      <c r="FE237" s="21"/>
      <c r="FF237" s="21"/>
      <c r="FG237" s="21"/>
      <c r="FH237" s="21"/>
      <c r="FI237" s="21"/>
      <c r="FJ237" s="21"/>
      <c r="FK237" s="21"/>
      <c r="FL237" s="21"/>
      <c r="FM237" s="21"/>
      <c r="FN237" s="21"/>
      <c r="FO237" s="21"/>
    </row>
    <row r="238" spans="1:171" s="13" customFormat="1" ht="15" customHeight="1"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c r="FO238" s="21"/>
    </row>
    <row r="239" spans="1:171" s="13" customFormat="1" ht="15" customHeight="1"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c r="FO239" s="21"/>
    </row>
    <row r="240" spans="1:171" s="13" customFormat="1" ht="1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c r="FO240" s="21"/>
    </row>
    <row r="241" spans="1:171" s="13" customFormat="1" ht="15" customHeight="1"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21"/>
      <c r="EN241" s="21"/>
      <c r="EO241" s="21"/>
      <c r="EP241" s="21"/>
      <c r="EQ241" s="21"/>
      <c r="ER241" s="21"/>
      <c r="ES241" s="21"/>
      <c r="ET241" s="21"/>
      <c r="EU241" s="21"/>
      <c r="EV241" s="21"/>
      <c r="EW241" s="21"/>
      <c r="EX241" s="21"/>
      <c r="EY241" s="21"/>
      <c r="EZ241" s="21"/>
      <c r="FA241" s="21"/>
      <c r="FB241" s="21"/>
      <c r="FC241" s="21"/>
      <c r="FD241" s="21"/>
      <c r="FE241" s="21"/>
      <c r="FF241" s="21"/>
      <c r="FG241" s="21"/>
      <c r="FH241" s="21"/>
      <c r="FI241" s="21"/>
      <c r="FJ241" s="21"/>
      <c r="FK241" s="21"/>
      <c r="FL241" s="21"/>
      <c r="FM241" s="21"/>
      <c r="FN241" s="21"/>
      <c r="FO241" s="21"/>
    </row>
    <row r="242" spans="1:171" s="13" customFormat="1" ht="15" customHeight="1"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21"/>
      <c r="EN242" s="21"/>
      <c r="EO242" s="21"/>
      <c r="EP242" s="21"/>
      <c r="EQ242" s="21"/>
      <c r="ER242" s="21"/>
      <c r="ES242" s="21"/>
      <c r="ET242" s="21"/>
      <c r="EU242" s="21"/>
      <c r="EV242" s="21"/>
      <c r="EW242" s="21"/>
      <c r="EX242" s="21"/>
      <c r="EY242" s="21"/>
      <c r="EZ242" s="21"/>
      <c r="FA242" s="21"/>
      <c r="FB242" s="21"/>
      <c r="FC242" s="21"/>
      <c r="FD242" s="21"/>
      <c r="FE242" s="21"/>
      <c r="FF242" s="21"/>
      <c r="FG242" s="21"/>
      <c r="FH242" s="21"/>
      <c r="FI242" s="21"/>
      <c r="FJ242" s="21"/>
      <c r="FK242" s="21"/>
      <c r="FL242" s="21"/>
      <c r="FM242" s="21"/>
      <c r="FN242" s="21"/>
      <c r="FO242" s="21"/>
    </row>
    <row r="243" spans="1:171" s="13" customFormat="1" ht="15" customHeight="1"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21"/>
      <c r="EN243" s="21"/>
      <c r="EO243" s="21"/>
      <c r="EP243" s="21"/>
      <c r="EQ243" s="21"/>
      <c r="ER243" s="21"/>
      <c r="ES243" s="21"/>
      <c r="ET243" s="21"/>
      <c r="EU243" s="21"/>
      <c r="EV243" s="21"/>
      <c r="EW243" s="21"/>
      <c r="EX243" s="21"/>
      <c r="EY243" s="21"/>
      <c r="EZ243" s="21"/>
      <c r="FA243" s="21"/>
      <c r="FB243" s="21"/>
      <c r="FC243" s="21"/>
      <c r="FD243" s="21"/>
      <c r="FE243" s="21"/>
      <c r="FF243" s="21"/>
      <c r="FG243" s="21"/>
      <c r="FH243" s="21"/>
      <c r="FI243" s="21"/>
      <c r="FJ243" s="21"/>
      <c r="FK243" s="21"/>
      <c r="FL243" s="21"/>
      <c r="FM243" s="21"/>
      <c r="FN243" s="21"/>
      <c r="FO243" s="21"/>
    </row>
    <row r="244" spans="1:171" s="13" customFormat="1" ht="15" customHeight="1"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21"/>
      <c r="EN244" s="21"/>
      <c r="EO244" s="21"/>
      <c r="EP244" s="21"/>
      <c r="EQ244" s="21"/>
      <c r="ER244" s="21"/>
      <c r="ES244" s="21"/>
      <c r="ET244" s="21"/>
      <c r="EU244" s="21"/>
      <c r="EV244" s="21"/>
      <c r="EW244" s="21"/>
      <c r="EX244" s="21"/>
      <c r="EY244" s="21"/>
      <c r="EZ244" s="21"/>
      <c r="FA244" s="21"/>
      <c r="FB244" s="21"/>
      <c r="FC244" s="21"/>
      <c r="FD244" s="21"/>
      <c r="FE244" s="21"/>
      <c r="FF244" s="21"/>
      <c r="FG244" s="21"/>
      <c r="FH244" s="21"/>
      <c r="FI244" s="21"/>
      <c r="FJ244" s="21"/>
      <c r="FK244" s="21"/>
      <c r="FL244" s="21"/>
      <c r="FM244" s="21"/>
      <c r="FN244" s="21"/>
      <c r="FO244" s="21"/>
    </row>
    <row r="245" spans="1:171" s="13" customFormat="1" ht="15" customHeight="1"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21"/>
      <c r="EN245" s="21"/>
      <c r="EO245" s="21"/>
      <c r="EP245" s="21"/>
      <c r="EQ245" s="21"/>
      <c r="ER245" s="21"/>
      <c r="ES245" s="21"/>
      <c r="ET245" s="21"/>
      <c r="EU245" s="21"/>
      <c r="EV245" s="21"/>
      <c r="EW245" s="21"/>
      <c r="EX245" s="21"/>
      <c r="EY245" s="21"/>
      <c r="EZ245" s="21"/>
      <c r="FA245" s="21"/>
      <c r="FB245" s="21"/>
      <c r="FC245" s="21"/>
      <c r="FD245" s="21"/>
      <c r="FE245" s="21"/>
      <c r="FF245" s="21"/>
      <c r="FG245" s="21"/>
      <c r="FH245" s="21"/>
      <c r="FI245" s="21"/>
      <c r="FJ245" s="21"/>
      <c r="FK245" s="21"/>
      <c r="FL245" s="21"/>
      <c r="FM245" s="21"/>
      <c r="FN245" s="21"/>
      <c r="FO245" s="21"/>
    </row>
    <row r="246" spans="1:171" s="13" customFormat="1" ht="15" customHeight="1"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21"/>
      <c r="EN246" s="21"/>
      <c r="EO246" s="21"/>
      <c r="EP246" s="21"/>
      <c r="EQ246" s="21"/>
      <c r="ER246" s="21"/>
      <c r="ES246" s="21"/>
      <c r="ET246" s="21"/>
      <c r="EU246" s="21"/>
      <c r="EV246" s="21"/>
      <c r="EW246" s="21"/>
      <c r="EX246" s="21"/>
      <c r="EY246" s="21"/>
      <c r="EZ246" s="21"/>
      <c r="FA246" s="21"/>
      <c r="FB246" s="21"/>
      <c r="FC246" s="21"/>
      <c r="FD246" s="21"/>
      <c r="FE246" s="21"/>
      <c r="FF246" s="21"/>
      <c r="FG246" s="21"/>
      <c r="FH246" s="21"/>
      <c r="FI246" s="21"/>
      <c r="FJ246" s="21"/>
      <c r="FK246" s="21"/>
      <c r="FL246" s="21"/>
      <c r="FM246" s="21"/>
      <c r="FN246" s="21"/>
      <c r="FO246" s="21"/>
    </row>
    <row r="247" spans="1:171" s="13" customFormat="1" ht="15" customHeight="1"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21"/>
      <c r="EN247" s="21"/>
      <c r="EO247" s="21"/>
      <c r="EP247" s="21"/>
      <c r="EQ247" s="21"/>
      <c r="ER247" s="21"/>
      <c r="ES247" s="21"/>
      <c r="ET247" s="21"/>
      <c r="EU247" s="21"/>
      <c r="EV247" s="21"/>
      <c r="EW247" s="21"/>
      <c r="EX247" s="21"/>
      <c r="EY247" s="21"/>
      <c r="EZ247" s="21"/>
      <c r="FA247" s="21"/>
      <c r="FB247" s="21"/>
      <c r="FC247" s="21"/>
      <c r="FD247" s="21"/>
      <c r="FE247" s="21"/>
      <c r="FF247" s="21"/>
      <c r="FG247" s="21"/>
      <c r="FH247" s="21"/>
      <c r="FI247" s="21"/>
      <c r="FJ247" s="21"/>
      <c r="FK247" s="21"/>
      <c r="FL247" s="21"/>
      <c r="FM247" s="21"/>
      <c r="FN247" s="21"/>
      <c r="FO247" s="21"/>
    </row>
    <row r="248" spans="1:171" s="13" customFormat="1" ht="15" customHeight="1"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1"/>
      <c r="EV248" s="21"/>
      <c r="EW248" s="21"/>
      <c r="EX248" s="21"/>
      <c r="EY248" s="21"/>
      <c r="EZ248" s="21"/>
      <c r="FA248" s="21"/>
      <c r="FB248" s="21"/>
      <c r="FC248" s="21"/>
      <c r="FD248" s="21"/>
      <c r="FE248" s="21"/>
      <c r="FF248" s="21"/>
      <c r="FG248" s="21"/>
      <c r="FH248" s="21"/>
      <c r="FI248" s="21"/>
      <c r="FJ248" s="21"/>
      <c r="FK248" s="21"/>
      <c r="FL248" s="21"/>
      <c r="FM248" s="21"/>
      <c r="FN248" s="21"/>
      <c r="FO248" s="21"/>
    </row>
    <row r="249" spans="1:171" s="13" customFormat="1" ht="1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21"/>
      <c r="EN249" s="21"/>
      <c r="EO249" s="21"/>
      <c r="EP249" s="21"/>
      <c r="EQ249" s="21"/>
      <c r="ER249" s="21"/>
      <c r="ES249" s="21"/>
      <c r="ET249" s="21"/>
      <c r="EU249" s="21"/>
      <c r="EV249" s="21"/>
      <c r="EW249" s="21"/>
      <c r="EX249" s="21"/>
      <c r="EY249" s="21"/>
      <c r="EZ249" s="21"/>
      <c r="FA249" s="21"/>
      <c r="FB249" s="21"/>
      <c r="FC249" s="21"/>
      <c r="FD249" s="21"/>
      <c r="FE249" s="21"/>
      <c r="FF249" s="21"/>
      <c r="FG249" s="21"/>
      <c r="FH249" s="21"/>
      <c r="FI249" s="21"/>
      <c r="FJ249" s="21"/>
      <c r="FK249" s="21"/>
      <c r="FL249" s="21"/>
      <c r="FM249" s="21"/>
      <c r="FN249" s="21"/>
      <c r="FO249" s="21"/>
    </row>
    <row r="250" spans="1:171" s="13" customFormat="1" ht="15" customHeight="1"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21"/>
      <c r="EN250" s="21"/>
      <c r="EO250" s="21"/>
      <c r="EP250" s="21"/>
      <c r="EQ250" s="21"/>
      <c r="ER250" s="21"/>
      <c r="ES250" s="21"/>
      <c r="ET250" s="21"/>
      <c r="EU250" s="21"/>
      <c r="EV250" s="21"/>
      <c r="EW250" s="21"/>
      <c r="EX250" s="21"/>
      <c r="EY250" s="21"/>
      <c r="EZ250" s="21"/>
      <c r="FA250" s="21"/>
      <c r="FB250" s="21"/>
      <c r="FC250" s="21"/>
      <c r="FD250" s="21"/>
      <c r="FE250" s="21"/>
      <c r="FF250" s="21"/>
      <c r="FG250" s="21"/>
      <c r="FH250" s="21"/>
      <c r="FI250" s="21"/>
      <c r="FJ250" s="21"/>
      <c r="FK250" s="21"/>
      <c r="FL250" s="21"/>
      <c r="FM250" s="21"/>
      <c r="FN250" s="21"/>
      <c r="FO250" s="21"/>
    </row>
    <row r="251" spans="1:171" s="13" customFormat="1" ht="15" customHeight="1"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21"/>
      <c r="EN251" s="21"/>
      <c r="EO251" s="21"/>
      <c r="EP251" s="21"/>
      <c r="EQ251" s="21"/>
      <c r="ER251" s="21"/>
      <c r="ES251" s="21"/>
      <c r="ET251" s="21"/>
      <c r="EU251" s="21"/>
      <c r="EV251" s="21"/>
      <c r="EW251" s="21"/>
      <c r="EX251" s="21"/>
      <c r="EY251" s="21"/>
      <c r="EZ251" s="21"/>
      <c r="FA251" s="21"/>
      <c r="FB251" s="21"/>
      <c r="FC251" s="21"/>
      <c r="FD251" s="21"/>
      <c r="FE251" s="21"/>
      <c r="FF251" s="21"/>
      <c r="FG251" s="21"/>
      <c r="FH251" s="21"/>
      <c r="FI251" s="21"/>
      <c r="FJ251" s="21"/>
      <c r="FK251" s="21"/>
      <c r="FL251" s="21"/>
      <c r="FM251" s="21"/>
      <c r="FN251" s="21"/>
      <c r="FO251" s="21"/>
    </row>
    <row r="252" spans="1:171" s="13" customFormat="1" ht="15" customHeight="1"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21"/>
      <c r="EN252" s="21"/>
      <c r="EO252" s="21"/>
      <c r="EP252" s="21"/>
      <c r="EQ252" s="21"/>
      <c r="ER252" s="21"/>
      <c r="ES252" s="21"/>
      <c r="ET252" s="21"/>
      <c r="EU252" s="21"/>
      <c r="EV252" s="21"/>
      <c r="EW252" s="21"/>
      <c r="EX252" s="21"/>
      <c r="EY252" s="21"/>
      <c r="EZ252" s="21"/>
      <c r="FA252" s="21"/>
      <c r="FB252" s="21"/>
      <c r="FC252" s="21"/>
      <c r="FD252" s="21"/>
      <c r="FE252" s="21"/>
      <c r="FF252" s="21"/>
      <c r="FG252" s="21"/>
      <c r="FH252" s="21"/>
      <c r="FI252" s="21"/>
      <c r="FJ252" s="21"/>
      <c r="FK252" s="21"/>
      <c r="FL252" s="21"/>
      <c r="FM252" s="21"/>
      <c r="FN252" s="21"/>
      <c r="FO252" s="21"/>
    </row>
    <row r="253" spans="1:171" s="13" customFormat="1" ht="15" customHeight="1"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21"/>
      <c r="EN253" s="21"/>
      <c r="EO253" s="21"/>
      <c r="EP253" s="21"/>
      <c r="EQ253" s="21"/>
      <c r="ER253" s="21"/>
      <c r="ES253" s="21"/>
      <c r="ET253" s="21"/>
      <c r="EU253" s="21"/>
      <c r="EV253" s="21"/>
      <c r="EW253" s="21"/>
      <c r="EX253" s="21"/>
      <c r="EY253" s="21"/>
      <c r="EZ253" s="21"/>
      <c r="FA253" s="21"/>
      <c r="FB253" s="21"/>
      <c r="FC253" s="21"/>
      <c r="FD253" s="21"/>
      <c r="FE253" s="21"/>
      <c r="FF253" s="21"/>
      <c r="FG253" s="21"/>
      <c r="FH253" s="21"/>
      <c r="FI253" s="21"/>
      <c r="FJ253" s="21"/>
      <c r="FK253" s="21"/>
      <c r="FL253" s="21"/>
      <c r="FM253" s="21"/>
      <c r="FN253" s="21"/>
      <c r="FO253" s="21"/>
    </row>
    <row r="254" spans="1:171" s="13" customFormat="1" ht="15" customHeight="1"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21"/>
      <c r="EN254" s="21"/>
      <c r="EO254" s="21"/>
      <c r="EP254" s="21"/>
      <c r="EQ254" s="21"/>
      <c r="ER254" s="21"/>
      <c r="ES254" s="21"/>
      <c r="ET254" s="21"/>
      <c r="EU254" s="21"/>
      <c r="EV254" s="21"/>
      <c r="EW254" s="21"/>
      <c r="EX254" s="21"/>
      <c r="EY254" s="21"/>
      <c r="EZ254" s="21"/>
      <c r="FA254" s="21"/>
      <c r="FB254" s="21"/>
      <c r="FC254" s="21"/>
      <c r="FD254" s="21"/>
      <c r="FE254" s="21"/>
      <c r="FF254" s="21"/>
      <c r="FG254" s="21"/>
      <c r="FH254" s="21"/>
      <c r="FI254" s="21"/>
      <c r="FJ254" s="21"/>
      <c r="FK254" s="21"/>
      <c r="FL254" s="21"/>
      <c r="FM254" s="21"/>
      <c r="FN254" s="21"/>
      <c r="FO254" s="21"/>
    </row>
    <row r="255" spans="1:171" s="13" customFormat="1" ht="15" customHeight="1"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c r="FO255" s="21"/>
    </row>
    <row r="256" spans="1:171" s="13" customFormat="1" ht="15" customHeight="1" x14ac:dyDescent="0.2">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21"/>
      <c r="EN256" s="21"/>
      <c r="EO256" s="21"/>
      <c r="EP256" s="21"/>
      <c r="EQ256" s="21"/>
      <c r="ER256" s="21"/>
      <c r="ES256" s="21"/>
      <c r="ET256" s="21"/>
      <c r="EU256" s="21"/>
      <c r="EV256" s="21"/>
      <c r="EW256" s="21"/>
      <c r="EX256" s="21"/>
      <c r="EY256" s="21"/>
      <c r="EZ256" s="21"/>
      <c r="FA256" s="21"/>
      <c r="FB256" s="21"/>
      <c r="FC256" s="21"/>
      <c r="FD256" s="21"/>
      <c r="FE256" s="21"/>
      <c r="FF256" s="21"/>
      <c r="FG256" s="21"/>
      <c r="FH256" s="21"/>
      <c r="FI256" s="21"/>
      <c r="FJ256" s="21"/>
      <c r="FK256" s="21"/>
      <c r="FL256" s="21"/>
      <c r="FM256" s="21"/>
      <c r="FN256" s="21"/>
      <c r="FO256" s="21"/>
    </row>
    <row r="257" spans="1:171" s="13" customFormat="1" ht="15" customHeight="1"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21"/>
      <c r="EN257" s="21"/>
      <c r="EO257" s="21"/>
      <c r="EP257" s="21"/>
      <c r="EQ257" s="21"/>
      <c r="ER257" s="21"/>
      <c r="ES257" s="21"/>
      <c r="ET257" s="21"/>
      <c r="EU257" s="21"/>
      <c r="EV257" s="21"/>
      <c r="EW257" s="21"/>
      <c r="EX257" s="21"/>
      <c r="EY257" s="21"/>
      <c r="EZ257" s="21"/>
      <c r="FA257" s="21"/>
      <c r="FB257" s="21"/>
      <c r="FC257" s="21"/>
      <c r="FD257" s="21"/>
      <c r="FE257" s="21"/>
      <c r="FF257" s="21"/>
      <c r="FG257" s="21"/>
      <c r="FH257" s="21"/>
      <c r="FI257" s="21"/>
      <c r="FJ257" s="21"/>
      <c r="FK257" s="21"/>
      <c r="FL257" s="21"/>
      <c r="FM257" s="21"/>
      <c r="FN257" s="21"/>
      <c r="FO257" s="21"/>
    </row>
    <row r="258" spans="1:171" s="13" customFormat="1" ht="1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c r="EM258" s="21"/>
      <c r="EN258" s="21"/>
      <c r="EO258" s="21"/>
      <c r="EP258" s="21"/>
      <c r="EQ258" s="21"/>
      <c r="ER258" s="21"/>
      <c r="ES258" s="21"/>
      <c r="ET258" s="21"/>
      <c r="EU258" s="21"/>
      <c r="EV258" s="21"/>
      <c r="EW258" s="21"/>
      <c r="EX258" s="21"/>
      <c r="EY258" s="21"/>
      <c r="EZ258" s="21"/>
      <c r="FA258" s="21"/>
      <c r="FB258" s="21"/>
      <c r="FC258" s="21"/>
      <c r="FD258" s="21"/>
      <c r="FE258" s="21"/>
      <c r="FF258" s="21"/>
      <c r="FG258" s="21"/>
      <c r="FH258" s="21"/>
      <c r="FI258" s="21"/>
      <c r="FJ258" s="21"/>
      <c r="FK258" s="21"/>
      <c r="FL258" s="21"/>
      <c r="FM258" s="21"/>
      <c r="FN258" s="21"/>
      <c r="FO258" s="21"/>
    </row>
    <row r="259" spans="1:171" s="13" customFormat="1" ht="1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1"/>
      <c r="EV259" s="21"/>
      <c r="EW259" s="21"/>
      <c r="EX259" s="21"/>
      <c r="EY259" s="21"/>
      <c r="EZ259" s="21"/>
      <c r="FA259" s="21"/>
      <c r="FB259" s="21"/>
      <c r="FC259" s="21"/>
      <c r="FD259" s="21"/>
      <c r="FE259" s="21"/>
      <c r="FF259" s="21"/>
      <c r="FG259" s="21"/>
      <c r="FH259" s="21"/>
      <c r="FI259" s="21"/>
      <c r="FJ259" s="21"/>
      <c r="FK259" s="21"/>
      <c r="FL259" s="21"/>
      <c r="FM259" s="21"/>
      <c r="FN259" s="21"/>
      <c r="FO259" s="21"/>
    </row>
    <row r="260" spans="1:171" s="13" customFormat="1" ht="15" customHeight="1" x14ac:dyDescent="0.2">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c r="EM260" s="21"/>
      <c r="EN260" s="21"/>
      <c r="EO260" s="21"/>
      <c r="EP260" s="21"/>
      <c r="EQ260" s="21"/>
      <c r="ER260" s="21"/>
      <c r="ES260" s="21"/>
      <c r="ET260" s="21"/>
      <c r="EU260" s="21"/>
      <c r="EV260" s="21"/>
      <c r="EW260" s="21"/>
      <c r="EX260" s="21"/>
      <c r="EY260" s="21"/>
      <c r="EZ260" s="21"/>
      <c r="FA260" s="21"/>
      <c r="FB260" s="21"/>
      <c r="FC260" s="21"/>
      <c r="FD260" s="21"/>
      <c r="FE260" s="21"/>
      <c r="FF260" s="21"/>
      <c r="FG260" s="21"/>
      <c r="FH260" s="21"/>
      <c r="FI260" s="21"/>
      <c r="FJ260" s="21"/>
      <c r="FK260" s="21"/>
      <c r="FL260" s="21"/>
      <c r="FM260" s="21"/>
      <c r="FN260" s="21"/>
      <c r="FO260" s="21"/>
    </row>
    <row r="261" spans="1:171" s="13" customFormat="1" ht="15" customHeight="1" x14ac:dyDescent="0.2">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c r="EM261" s="21"/>
      <c r="EN261" s="21"/>
      <c r="EO261" s="21"/>
      <c r="EP261" s="21"/>
      <c r="EQ261" s="21"/>
      <c r="ER261" s="21"/>
      <c r="ES261" s="21"/>
      <c r="ET261" s="21"/>
      <c r="EU261" s="21"/>
      <c r="EV261" s="21"/>
      <c r="EW261" s="21"/>
      <c r="EX261" s="21"/>
      <c r="EY261" s="21"/>
      <c r="EZ261" s="21"/>
      <c r="FA261" s="21"/>
      <c r="FB261" s="21"/>
      <c r="FC261" s="21"/>
      <c r="FD261" s="21"/>
      <c r="FE261" s="21"/>
      <c r="FF261" s="21"/>
      <c r="FG261" s="21"/>
      <c r="FH261" s="21"/>
      <c r="FI261" s="21"/>
      <c r="FJ261" s="21"/>
      <c r="FK261" s="21"/>
      <c r="FL261" s="21"/>
      <c r="FM261" s="21"/>
      <c r="FN261" s="21"/>
      <c r="FO261" s="21"/>
    </row>
    <row r="262" spans="1:171" s="13" customFormat="1" ht="15" customHeight="1" x14ac:dyDescent="0.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c r="EM262" s="21"/>
      <c r="EN262" s="21"/>
      <c r="EO262" s="21"/>
      <c r="EP262" s="21"/>
      <c r="EQ262" s="21"/>
      <c r="ER262" s="21"/>
      <c r="ES262" s="21"/>
      <c r="ET262" s="21"/>
      <c r="EU262" s="21"/>
      <c r="EV262" s="21"/>
      <c r="EW262" s="21"/>
      <c r="EX262" s="21"/>
      <c r="EY262" s="21"/>
      <c r="EZ262" s="21"/>
      <c r="FA262" s="21"/>
      <c r="FB262" s="21"/>
      <c r="FC262" s="21"/>
      <c r="FD262" s="21"/>
      <c r="FE262" s="21"/>
      <c r="FF262" s="21"/>
      <c r="FG262" s="21"/>
      <c r="FH262" s="21"/>
      <c r="FI262" s="21"/>
      <c r="FJ262" s="21"/>
      <c r="FK262" s="21"/>
      <c r="FL262" s="21"/>
      <c r="FM262" s="21"/>
      <c r="FN262" s="21"/>
      <c r="FO262" s="21"/>
    </row>
    <row r="263" spans="1:171" s="13" customFormat="1" ht="15" customHeight="1" x14ac:dyDescent="0.2">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c r="EM263" s="21"/>
      <c r="EN263" s="21"/>
      <c r="EO263" s="21"/>
      <c r="EP263" s="21"/>
      <c r="EQ263" s="21"/>
      <c r="ER263" s="21"/>
      <c r="ES263" s="21"/>
      <c r="ET263" s="21"/>
      <c r="EU263" s="21"/>
      <c r="EV263" s="21"/>
      <c r="EW263" s="21"/>
      <c r="EX263" s="21"/>
      <c r="EY263" s="21"/>
      <c r="EZ263" s="21"/>
      <c r="FA263" s="21"/>
      <c r="FB263" s="21"/>
      <c r="FC263" s="21"/>
      <c r="FD263" s="21"/>
      <c r="FE263" s="21"/>
      <c r="FF263" s="21"/>
      <c r="FG263" s="21"/>
      <c r="FH263" s="21"/>
      <c r="FI263" s="21"/>
      <c r="FJ263" s="21"/>
      <c r="FK263" s="21"/>
      <c r="FL263" s="21"/>
      <c r="FM263" s="21"/>
      <c r="FN263" s="21"/>
      <c r="FO263" s="21"/>
    </row>
    <row r="264" spans="1:171" s="13" customFormat="1" ht="15" customHeight="1" x14ac:dyDescent="0.2">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c r="EM264" s="21"/>
      <c r="EN264" s="21"/>
      <c r="EO264" s="21"/>
      <c r="EP264" s="21"/>
      <c r="EQ264" s="21"/>
      <c r="ER264" s="21"/>
      <c r="ES264" s="21"/>
      <c r="ET264" s="21"/>
      <c r="EU264" s="21"/>
      <c r="EV264" s="21"/>
      <c r="EW264" s="21"/>
      <c r="EX264" s="21"/>
      <c r="EY264" s="21"/>
      <c r="EZ264" s="21"/>
      <c r="FA264" s="21"/>
      <c r="FB264" s="21"/>
      <c r="FC264" s="21"/>
      <c r="FD264" s="21"/>
      <c r="FE264" s="21"/>
      <c r="FF264" s="21"/>
      <c r="FG264" s="21"/>
      <c r="FH264" s="21"/>
      <c r="FI264" s="21"/>
      <c r="FJ264" s="21"/>
      <c r="FK264" s="21"/>
      <c r="FL264" s="21"/>
      <c r="FM264" s="21"/>
      <c r="FN264" s="21"/>
      <c r="FO264" s="21"/>
    </row>
    <row r="265" spans="1:171" s="13" customFormat="1" ht="1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c r="EM265" s="21"/>
      <c r="EN265" s="21"/>
      <c r="EO265" s="21"/>
      <c r="EP265" s="21"/>
      <c r="EQ265" s="21"/>
      <c r="ER265" s="21"/>
      <c r="ES265" s="21"/>
      <c r="ET265" s="21"/>
      <c r="EU265" s="21"/>
      <c r="EV265" s="21"/>
      <c r="EW265" s="21"/>
      <c r="EX265" s="21"/>
      <c r="EY265" s="21"/>
      <c r="EZ265" s="21"/>
      <c r="FA265" s="21"/>
      <c r="FB265" s="21"/>
      <c r="FC265" s="21"/>
      <c r="FD265" s="21"/>
      <c r="FE265" s="21"/>
      <c r="FF265" s="21"/>
      <c r="FG265" s="21"/>
      <c r="FH265" s="21"/>
      <c r="FI265" s="21"/>
      <c r="FJ265" s="21"/>
      <c r="FK265" s="21"/>
      <c r="FL265" s="21"/>
      <c r="FM265" s="21"/>
      <c r="FN265" s="21"/>
      <c r="FO265" s="21"/>
    </row>
    <row r="266" spans="1:171" s="13" customFormat="1" ht="15" customHeight="1" x14ac:dyDescent="0.2">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c r="EM266" s="21"/>
      <c r="EN266" s="21"/>
      <c r="EO266" s="21"/>
      <c r="EP266" s="21"/>
      <c r="EQ266" s="21"/>
      <c r="ER266" s="21"/>
      <c r="ES266" s="21"/>
      <c r="ET266" s="21"/>
      <c r="EU266" s="21"/>
      <c r="EV266" s="21"/>
      <c r="EW266" s="21"/>
      <c r="EX266" s="21"/>
      <c r="EY266" s="21"/>
      <c r="EZ266" s="21"/>
      <c r="FA266" s="21"/>
      <c r="FB266" s="21"/>
      <c r="FC266" s="21"/>
      <c r="FD266" s="21"/>
      <c r="FE266" s="21"/>
      <c r="FF266" s="21"/>
      <c r="FG266" s="21"/>
      <c r="FH266" s="21"/>
      <c r="FI266" s="21"/>
      <c r="FJ266" s="21"/>
      <c r="FK266" s="21"/>
      <c r="FL266" s="21"/>
      <c r="FM266" s="21"/>
      <c r="FN266" s="21"/>
      <c r="FO266" s="21"/>
    </row>
    <row r="267" spans="1:171" s="13" customFormat="1" ht="15" customHeight="1" x14ac:dyDescent="0.2">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c r="EM267" s="21"/>
      <c r="EN267" s="21"/>
      <c r="EO267" s="21"/>
      <c r="EP267" s="21"/>
      <c r="EQ267" s="21"/>
      <c r="ER267" s="21"/>
      <c r="ES267" s="21"/>
      <c r="ET267" s="21"/>
      <c r="EU267" s="21"/>
      <c r="EV267" s="21"/>
      <c r="EW267" s="21"/>
      <c r="EX267" s="21"/>
      <c r="EY267" s="21"/>
      <c r="EZ267" s="21"/>
      <c r="FA267" s="21"/>
      <c r="FB267" s="21"/>
      <c r="FC267" s="21"/>
      <c r="FD267" s="21"/>
      <c r="FE267" s="21"/>
      <c r="FF267" s="21"/>
      <c r="FG267" s="21"/>
      <c r="FH267" s="21"/>
      <c r="FI267" s="21"/>
      <c r="FJ267" s="21"/>
      <c r="FK267" s="21"/>
      <c r="FL267" s="21"/>
      <c r="FM267" s="21"/>
      <c r="FN267" s="21"/>
      <c r="FO267" s="21"/>
    </row>
    <row r="268" spans="1:171" s="13" customFormat="1" ht="15" customHeight="1" x14ac:dyDescent="0.2">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EO268" s="21"/>
      <c r="EP268" s="21"/>
      <c r="EQ268" s="21"/>
      <c r="ER268" s="21"/>
      <c r="ES268" s="21"/>
      <c r="ET268" s="21"/>
      <c r="EU268" s="21"/>
      <c r="EV268" s="21"/>
      <c r="EW268" s="21"/>
      <c r="EX268" s="21"/>
      <c r="EY268" s="21"/>
      <c r="EZ268" s="21"/>
      <c r="FA268" s="21"/>
      <c r="FB268" s="21"/>
      <c r="FC268" s="21"/>
      <c r="FD268" s="21"/>
      <c r="FE268" s="21"/>
      <c r="FF268" s="21"/>
      <c r="FG268" s="21"/>
      <c r="FH268" s="21"/>
      <c r="FI268" s="21"/>
      <c r="FJ268" s="21"/>
      <c r="FK268" s="21"/>
      <c r="FL268" s="21"/>
      <c r="FM268" s="21"/>
      <c r="FN268" s="21"/>
      <c r="FO268" s="21"/>
    </row>
    <row r="269" spans="1:171" s="13" customFormat="1" ht="15" customHeight="1" x14ac:dyDescent="0.2">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EO269" s="21"/>
      <c r="EP269" s="21"/>
      <c r="EQ269" s="21"/>
      <c r="ER269" s="21"/>
      <c r="ES269" s="21"/>
      <c r="ET269" s="21"/>
      <c r="EU269" s="21"/>
      <c r="EV269" s="21"/>
      <c r="EW269" s="21"/>
      <c r="EX269" s="21"/>
      <c r="EY269" s="21"/>
      <c r="EZ269" s="21"/>
      <c r="FA269" s="21"/>
      <c r="FB269" s="21"/>
      <c r="FC269" s="21"/>
      <c r="FD269" s="21"/>
      <c r="FE269" s="21"/>
      <c r="FF269" s="21"/>
      <c r="FG269" s="21"/>
      <c r="FH269" s="21"/>
      <c r="FI269" s="21"/>
      <c r="FJ269" s="21"/>
      <c r="FK269" s="21"/>
      <c r="FL269" s="21"/>
      <c r="FM269" s="21"/>
      <c r="FN269" s="21"/>
      <c r="FO269" s="21"/>
    </row>
    <row r="270" spans="1:171" s="13" customFormat="1" ht="15" customHeight="1" x14ac:dyDescent="0.2">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1"/>
      <c r="EV270" s="21"/>
      <c r="EW270" s="21"/>
      <c r="EX270" s="21"/>
      <c r="EY270" s="21"/>
      <c r="EZ270" s="21"/>
      <c r="FA270" s="21"/>
      <c r="FB270" s="21"/>
      <c r="FC270" s="21"/>
      <c r="FD270" s="21"/>
      <c r="FE270" s="21"/>
      <c r="FF270" s="21"/>
      <c r="FG270" s="21"/>
      <c r="FH270" s="21"/>
      <c r="FI270" s="21"/>
      <c r="FJ270" s="21"/>
      <c r="FK270" s="21"/>
      <c r="FL270" s="21"/>
      <c r="FM270" s="21"/>
      <c r="FN270" s="21"/>
      <c r="FO270" s="21"/>
    </row>
    <row r="271" spans="1:171" s="13" customFormat="1" ht="15" customHeight="1" x14ac:dyDescent="0.2">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EO271" s="21"/>
      <c r="EP271" s="21"/>
      <c r="EQ271" s="21"/>
      <c r="ER271" s="21"/>
      <c r="ES271" s="21"/>
      <c r="ET271" s="21"/>
      <c r="EU271" s="21"/>
      <c r="EV271" s="21"/>
      <c r="EW271" s="21"/>
      <c r="EX271" s="21"/>
      <c r="EY271" s="21"/>
      <c r="EZ271" s="21"/>
      <c r="FA271" s="21"/>
      <c r="FB271" s="21"/>
      <c r="FC271" s="21"/>
      <c r="FD271" s="21"/>
      <c r="FE271" s="21"/>
      <c r="FF271" s="21"/>
      <c r="FG271" s="21"/>
      <c r="FH271" s="21"/>
      <c r="FI271" s="21"/>
      <c r="FJ271" s="21"/>
      <c r="FK271" s="21"/>
      <c r="FL271" s="21"/>
      <c r="FM271" s="21"/>
      <c r="FN271" s="21"/>
      <c r="FO271" s="21"/>
    </row>
    <row r="272" spans="1:171" s="13" customFormat="1" ht="1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EO272" s="21"/>
      <c r="EP272" s="21"/>
      <c r="EQ272" s="21"/>
      <c r="ER272" s="21"/>
      <c r="ES272" s="21"/>
      <c r="ET272" s="21"/>
      <c r="EU272" s="21"/>
      <c r="EV272" s="21"/>
      <c r="EW272" s="21"/>
      <c r="EX272" s="21"/>
      <c r="EY272" s="21"/>
      <c r="EZ272" s="21"/>
      <c r="FA272" s="21"/>
      <c r="FB272" s="21"/>
      <c r="FC272" s="21"/>
      <c r="FD272" s="21"/>
      <c r="FE272" s="21"/>
      <c r="FF272" s="21"/>
      <c r="FG272" s="21"/>
      <c r="FH272" s="21"/>
      <c r="FI272" s="21"/>
      <c r="FJ272" s="21"/>
      <c r="FK272" s="21"/>
      <c r="FL272" s="21"/>
      <c r="FM272" s="21"/>
      <c r="FN272" s="21"/>
      <c r="FO272" s="21"/>
    </row>
    <row r="273" spans="1:171" s="13" customFormat="1" ht="15" customHeight="1" x14ac:dyDescent="0.2">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c r="FO273" s="21"/>
    </row>
    <row r="274" spans="1:171" s="13" customFormat="1" ht="15" customHeight="1" x14ac:dyDescent="0.2">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c r="FO274" s="21"/>
    </row>
    <row r="275" spans="1:171" s="13" customFormat="1" ht="15" customHeight="1" x14ac:dyDescent="0.2">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EO275" s="21"/>
      <c r="EP275" s="21"/>
      <c r="EQ275" s="21"/>
      <c r="ER275" s="21"/>
      <c r="ES275" s="21"/>
      <c r="ET275" s="21"/>
      <c r="EU275" s="21"/>
      <c r="EV275" s="21"/>
      <c r="EW275" s="21"/>
      <c r="EX275" s="21"/>
      <c r="EY275" s="21"/>
      <c r="EZ275" s="21"/>
      <c r="FA275" s="21"/>
      <c r="FB275" s="21"/>
      <c r="FC275" s="21"/>
      <c r="FD275" s="21"/>
      <c r="FE275" s="21"/>
      <c r="FF275" s="21"/>
      <c r="FG275" s="21"/>
      <c r="FH275" s="21"/>
      <c r="FI275" s="21"/>
      <c r="FJ275" s="21"/>
      <c r="FK275" s="21"/>
      <c r="FL275" s="21"/>
      <c r="FM275" s="21"/>
      <c r="FN275" s="21"/>
      <c r="FO275" s="21"/>
    </row>
    <row r="276" spans="1:171" s="13" customFormat="1" ht="15" customHeight="1" x14ac:dyDescent="0.2">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c r="EM276" s="21"/>
      <c r="EN276" s="21"/>
      <c r="EO276" s="21"/>
      <c r="EP276" s="21"/>
      <c r="EQ276" s="21"/>
      <c r="ER276" s="21"/>
      <c r="ES276" s="21"/>
      <c r="ET276" s="21"/>
      <c r="EU276" s="21"/>
      <c r="EV276" s="21"/>
      <c r="EW276" s="21"/>
      <c r="EX276" s="21"/>
      <c r="EY276" s="21"/>
      <c r="EZ276" s="21"/>
      <c r="FA276" s="21"/>
      <c r="FB276" s="21"/>
      <c r="FC276" s="21"/>
      <c r="FD276" s="21"/>
      <c r="FE276" s="21"/>
      <c r="FF276" s="21"/>
      <c r="FG276" s="21"/>
      <c r="FH276" s="21"/>
      <c r="FI276" s="21"/>
      <c r="FJ276" s="21"/>
      <c r="FK276" s="21"/>
      <c r="FL276" s="21"/>
      <c r="FM276" s="21"/>
      <c r="FN276" s="21"/>
      <c r="FO276" s="21"/>
    </row>
    <row r="277" spans="1:171" s="13" customFormat="1" ht="15" customHeight="1" x14ac:dyDescent="0.2">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c r="FO277" s="21"/>
    </row>
    <row r="278" spans="1:171" s="13" customFormat="1" ht="15" customHeight="1" x14ac:dyDescent="0.2">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c r="FO278" s="21"/>
    </row>
    <row r="279" spans="1:171" s="13" customFormat="1" ht="15" customHeight="1" x14ac:dyDescent="0.2">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c r="FO279" s="21"/>
    </row>
    <row r="280" spans="1:171" s="13" customFormat="1" ht="1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c r="FO280" s="21"/>
    </row>
    <row r="281" spans="1:171" s="13" customFormat="1" ht="15" customHeight="1" x14ac:dyDescent="0.2">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c r="FO281" s="21"/>
    </row>
    <row r="282" spans="1:171" s="13" customFormat="1" ht="15" customHeight="1" x14ac:dyDescent="0.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c r="FO282" s="21"/>
    </row>
    <row r="283" spans="1:171" s="13" customFormat="1" ht="15" customHeight="1" x14ac:dyDescent="0.2">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c r="FO283" s="21"/>
    </row>
    <row r="284" spans="1:171" s="13" customFormat="1" ht="15" customHeight="1" x14ac:dyDescent="0.2">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c r="EM284" s="21"/>
      <c r="EN284" s="21"/>
      <c r="EO284" s="21"/>
      <c r="EP284" s="21"/>
      <c r="EQ284" s="21"/>
      <c r="ER284" s="21"/>
      <c r="ES284" s="21"/>
      <c r="ET284" s="21"/>
      <c r="EU284" s="21"/>
      <c r="EV284" s="21"/>
      <c r="EW284" s="21"/>
      <c r="EX284" s="21"/>
      <c r="EY284" s="21"/>
      <c r="EZ284" s="21"/>
      <c r="FA284" s="21"/>
      <c r="FB284" s="21"/>
      <c r="FC284" s="21"/>
      <c r="FD284" s="21"/>
      <c r="FE284" s="21"/>
      <c r="FF284" s="21"/>
      <c r="FG284" s="21"/>
      <c r="FH284" s="21"/>
      <c r="FI284" s="21"/>
      <c r="FJ284" s="21"/>
      <c r="FK284" s="21"/>
      <c r="FL284" s="21"/>
      <c r="FM284" s="21"/>
      <c r="FN284" s="21"/>
      <c r="FO284" s="21"/>
    </row>
    <row r="285" spans="1:171" s="13" customFormat="1" ht="15" customHeight="1" x14ac:dyDescent="0.2">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c r="EM285" s="21"/>
      <c r="EN285" s="21"/>
      <c r="EO285" s="21"/>
      <c r="EP285" s="21"/>
      <c r="EQ285" s="21"/>
      <c r="ER285" s="21"/>
      <c r="ES285" s="21"/>
      <c r="ET285" s="21"/>
      <c r="EU285" s="21"/>
      <c r="EV285" s="21"/>
      <c r="EW285" s="21"/>
      <c r="EX285" s="21"/>
      <c r="EY285" s="21"/>
      <c r="EZ285" s="21"/>
      <c r="FA285" s="21"/>
      <c r="FB285" s="21"/>
      <c r="FC285" s="21"/>
      <c r="FD285" s="21"/>
      <c r="FE285" s="21"/>
      <c r="FF285" s="21"/>
      <c r="FG285" s="21"/>
      <c r="FH285" s="21"/>
      <c r="FI285" s="21"/>
      <c r="FJ285" s="21"/>
      <c r="FK285" s="21"/>
      <c r="FL285" s="21"/>
      <c r="FM285" s="21"/>
      <c r="FN285" s="21"/>
      <c r="FO285" s="21"/>
    </row>
    <row r="286" spans="1:171" s="13" customFormat="1" ht="15" customHeight="1" x14ac:dyDescent="0.2">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c r="EM286" s="21"/>
      <c r="EN286" s="21"/>
      <c r="EO286" s="21"/>
      <c r="EP286" s="21"/>
      <c r="EQ286" s="21"/>
      <c r="ER286" s="21"/>
      <c r="ES286" s="21"/>
      <c r="ET286" s="21"/>
      <c r="EU286" s="21"/>
      <c r="EV286" s="21"/>
      <c r="EW286" s="21"/>
      <c r="EX286" s="21"/>
      <c r="EY286" s="21"/>
      <c r="EZ286" s="21"/>
      <c r="FA286" s="21"/>
      <c r="FB286" s="21"/>
      <c r="FC286" s="21"/>
      <c r="FD286" s="21"/>
      <c r="FE286" s="21"/>
      <c r="FF286" s="21"/>
      <c r="FG286" s="21"/>
      <c r="FH286" s="21"/>
      <c r="FI286" s="21"/>
      <c r="FJ286" s="21"/>
      <c r="FK286" s="21"/>
      <c r="FL286" s="21"/>
      <c r="FM286" s="21"/>
      <c r="FN286" s="21"/>
      <c r="FO286" s="21"/>
    </row>
    <row r="287" spans="1:171" s="13" customFormat="1" ht="15" customHeight="1" x14ac:dyDescent="0.2">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c r="EM287" s="21"/>
      <c r="EN287" s="21"/>
      <c r="EO287" s="21"/>
      <c r="EP287" s="21"/>
      <c r="EQ287" s="21"/>
      <c r="ER287" s="21"/>
      <c r="ES287" s="21"/>
      <c r="ET287" s="21"/>
      <c r="EU287" s="21"/>
      <c r="EV287" s="21"/>
      <c r="EW287" s="21"/>
      <c r="EX287" s="21"/>
      <c r="EY287" s="21"/>
      <c r="EZ287" s="21"/>
      <c r="FA287" s="21"/>
      <c r="FB287" s="21"/>
      <c r="FC287" s="21"/>
      <c r="FD287" s="21"/>
      <c r="FE287" s="21"/>
      <c r="FF287" s="21"/>
      <c r="FG287" s="21"/>
      <c r="FH287" s="21"/>
      <c r="FI287" s="21"/>
      <c r="FJ287" s="21"/>
      <c r="FK287" s="21"/>
      <c r="FL287" s="21"/>
      <c r="FM287" s="21"/>
      <c r="FN287" s="21"/>
      <c r="FO287" s="21"/>
    </row>
    <row r="288" spans="1:171" s="13" customFormat="1" ht="15" customHeight="1" x14ac:dyDescent="0.2">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c r="EM288" s="21"/>
      <c r="EN288" s="21"/>
      <c r="EO288" s="21"/>
      <c r="EP288" s="21"/>
      <c r="EQ288" s="21"/>
      <c r="ER288" s="21"/>
      <c r="ES288" s="21"/>
      <c r="ET288" s="21"/>
      <c r="EU288" s="21"/>
      <c r="EV288" s="21"/>
      <c r="EW288" s="21"/>
      <c r="EX288" s="21"/>
      <c r="EY288" s="21"/>
      <c r="EZ288" s="21"/>
      <c r="FA288" s="21"/>
      <c r="FB288" s="21"/>
      <c r="FC288" s="21"/>
      <c r="FD288" s="21"/>
      <c r="FE288" s="21"/>
      <c r="FF288" s="21"/>
      <c r="FG288" s="21"/>
      <c r="FH288" s="21"/>
      <c r="FI288" s="21"/>
      <c r="FJ288" s="21"/>
      <c r="FK288" s="21"/>
      <c r="FL288" s="21"/>
      <c r="FM288" s="21"/>
      <c r="FN288" s="21"/>
      <c r="FO288" s="21"/>
    </row>
    <row r="289" spans="70:171" s="13" customFormat="1" ht="15" customHeight="1" x14ac:dyDescent="0.2">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c r="EM289" s="21"/>
      <c r="EN289" s="21"/>
      <c r="EO289" s="21"/>
      <c r="EP289" s="21"/>
      <c r="EQ289" s="21"/>
      <c r="ER289" s="21"/>
      <c r="ES289" s="21"/>
      <c r="ET289" s="21"/>
      <c r="EU289" s="21"/>
      <c r="EV289" s="21"/>
      <c r="EW289" s="21"/>
      <c r="EX289" s="21"/>
      <c r="EY289" s="21"/>
      <c r="EZ289" s="21"/>
      <c r="FA289" s="21"/>
      <c r="FB289" s="21"/>
      <c r="FC289" s="21"/>
      <c r="FD289" s="21"/>
      <c r="FE289" s="21"/>
      <c r="FF289" s="21"/>
      <c r="FG289" s="21"/>
      <c r="FH289" s="21"/>
      <c r="FI289" s="21"/>
      <c r="FJ289" s="21"/>
      <c r="FK289" s="21"/>
      <c r="FL289" s="21"/>
      <c r="FM289" s="21"/>
      <c r="FN289" s="21"/>
      <c r="FO289" s="21"/>
    </row>
    <row r="290" spans="70:171" s="13" customFormat="1" ht="15" customHeight="1" x14ac:dyDescent="0.2">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c r="FO290" s="21"/>
    </row>
    <row r="291" spans="70:171" s="13" customFormat="1" ht="15" customHeight="1" x14ac:dyDescent="0.2">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c r="EM291" s="21"/>
      <c r="EN291" s="21"/>
      <c r="EO291" s="21"/>
      <c r="EP291" s="21"/>
      <c r="EQ291" s="21"/>
      <c r="ER291" s="21"/>
      <c r="ES291" s="21"/>
      <c r="ET291" s="21"/>
      <c r="EU291" s="21"/>
      <c r="EV291" s="21"/>
      <c r="EW291" s="21"/>
      <c r="EX291" s="21"/>
      <c r="EY291" s="21"/>
      <c r="EZ291" s="21"/>
      <c r="FA291" s="21"/>
      <c r="FB291" s="21"/>
      <c r="FC291" s="21"/>
      <c r="FD291" s="21"/>
      <c r="FE291" s="21"/>
      <c r="FF291" s="21"/>
      <c r="FG291" s="21"/>
      <c r="FH291" s="21"/>
      <c r="FI291" s="21"/>
      <c r="FJ291" s="21"/>
      <c r="FK291" s="21"/>
      <c r="FL291" s="21"/>
      <c r="FM291" s="21"/>
      <c r="FN291" s="21"/>
      <c r="FO291" s="21"/>
    </row>
    <row r="292" spans="70:171" s="13" customFormat="1" ht="15" customHeight="1" x14ac:dyDescent="0.2">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1"/>
      <c r="EV292" s="21"/>
      <c r="EW292" s="21"/>
      <c r="EX292" s="21"/>
      <c r="EY292" s="21"/>
      <c r="EZ292" s="21"/>
      <c r="FA292" s="21"/>
      <c r="FB292" s="21"/>
      <c r="FC292" s="21"/>
      <c r="FD292" s="21"/>
      <c r="FE292" s="21"/>
      <c r="FF292" s="21"/>
      <c r="FG292" s="21"/>
      <c r="FH292" s="21"/>
      <c r="FI292" s="21"/>
      <c r="FJ292" s="21"/>
      <c r="FK292" s="21"/>
      <c r="FL292" s="21"/>
      <c r="FM292" s="21"/>
      <c r="FN292" s="21"/>
      <c r="FO292" s="21"/>
    </row>
    <row r="293" spans="70:171" s="13" customFormat="1" ht="15" customHeight="1" x14ac:dyDescent="0.2">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c r="EM293" s="21"/>
      <c r="EN293" s="21"/>
      <c r="EO293" s="21"/>
      <c r="EP293" s="21"/>
      <c r="EQ293" s="21"/>
      <c r="ER293" s="21"/>
      <c r="ES293" s="21"/>
      <c r="ET293" s="21"/>
      <c r="EU293" s="21"/>
      <c r="EV293" s="21"/>
      <c r="EW293" s="21"/>
      <c r="EX293" s="21"/>
      <c r="EY293" s="21"/>
      <c r="EZ293" s="21"/>
      <c r="FA293" s="21"/>
      <c r="FB293" s="21"/>
      <c r="FC293" s="21"/>
      <c r="FD293" s="21"/>
      <c r="FE293" s="21"/>
      <c r="FF293" s="21"/>
      <c r="FG293" s="21"/>
      <c r="FH293" s="21"/>
      <c r="FI293" s="21"/>
      <c r="FJ293" s="21"/>
      <c r="FK293" s="21"/>
      <c r="FL293" s="21"/>
      <c r="FM293" s="21"/>
      <c r="FN293" s="21"/>
      <c r="FO293" s="21"/>
    </row>
    <row r="294" spans="70:171" s="13" customFormat="1" ht="15" customHeight="1" x14ac:dyDescent="0.2">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c r="EM294" s="21"/>
      <c r="EN294" s="21"/>
      <c r="EO294" s="21"/>
      <c r="EP294" s="21"/>
      <c r="EQ294" s="21"/>
      <c r="ER294" s="21"/>
      <c r="ES294" s="21"/>
      <c r="ET294" s="21"/>
      <c r="EU294" s="21"/>
      <c r="EV294" s="21"/>
      <c r="EW294" s="21"/>
      <c r="EX294" s="21"/>
      <c r="EY294" s="21"/>
      <c r="EZ294" s="21"/>
      <c r="FA294" s="21"/>
      <c r="FB294" s="21"/>
      <c r="FC294" s="21"/>
      <c r="FD294" s="21"/>
      <c r="FE294" s="21"/>
      <c r="FF294" s="21"/>
      <c r="FG294" s="21"/>
      <c r="FH294" s="21"/>
      <c r="FI294" s="21"/>
      <c r="FJ294" s="21"/>
      <c r="FK294" s="21"/>
      <c r="FL294" s="21"/>
      <c r="FM294" s="21"/>
      <c r="FN294" s="21"/>
      <c r="FO294" s="21"/>
    </row>
    <row r="295" spans="70:171" s="13" customFormat="1" ht="15" customHeight="1" x14ac:dyDescent="0.2">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c r="EM295" s="21"/>
      <c r="EN295" s="21"/>
      <c r="EO295" s="21"/>
      <c r="EP295" s="21"/>
      <c r="EQ295" s="21"/>
      <c r="ER295" s="21"/>
      <c r="ES295" s="21"/>
      <c r="ET295" s="21"/>
      <c r="EU295" s="21"/>
      <c r="EV295" s="21"/>
      <c r="EW295" s="21"/>
      <c r="EX295" s="21"/>
      <c r="EY295" s="21"/>
      <c r="EZ295" s="21"/>
      <c r="FA295" s="21"/>
      <c r="FB295" s="21"/>
      <c r="FC295" s="21"/>
      <c r="FD295" s="21"/>
      <c r="FE295" s="21"/>
      <c r="FF295" s="21"/>
      <c r="FG295" s="21"/>
      <c r="FH295" s="21"/>
      <c r="FI295" s="21"/>
      <c r="FJ295" s="21"/>
      <c r="FK295" s="21"/>
      <c r="FL295" s="21"/>
      <c r="FM295" s="21"/>
      <c r="FN295" s="21"/>
      <c r="FO295" s="21"/>
    </row>
    <row r="296" spans="70:171" s="13" customFormat="1" ht="15" customHeight="1" x14ac:dyDescent="0.2">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c r="EM296" s="21"/>
      <c r="EN296" s="21"/>
      <c r="EO296" s="21"/>
      <c r="EP296" s="21"/>
      <c r="EQ296" s="21"/>
      <c r="ER296" s="21"/>
      <c r="ES296" s="21"/>
      <c r="ET296" s="21"/>
      <c r="EU296" s="21"/>
      <c r="EV296" s="21"/>
      <c r="EW296" s="21"/>
      <c r="EX296" s="21"/>
      <c r="EY296" s="21"/>
      <c r="EZ296" s="21"/>
      <c r="FA296" s="21"/>
      <c r="FB296" s="21"/>
      <c r="FC296" s="21"/>
      <c r="FD296" s="21"/>
      <c r="FE296" s="21"/>
      <c r="FF296" s="21"/>
      <c r="FG296" s="21"/>
      <c r="FH296" s="21"/>
      <c r="FI296" s="21"/>
      <c r="FJ296" s="21"/>
      <c r="FK296" s="21"/>
      <c r="FL296" s="21"/>
      <c r="FM296" s="21"/>
      <c r="FN296" s="21"/>
      <c r="FO296" s="21"/>
    </row>
    <row r="297" spans="70:171" s="13" customFormat="1" ht="15" customHeight="1" x14ac:dyDescent="0.2">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c r="EM297" s="21"/>
      <c r="EN297" s="21"/>
      <c r="EO297" s="21"/>
      <c r="EP297" s="21"/>
      <c r="EQ297" s="21"/>
      <c r="ER297" s="21"/>
      <c r="ES297" s="21"/>
      <c r="ET297" s="21"/>
      <c r="EU297" s="21"/>
      <c r="EV297" s="21"/>
      <c r="EW297" s="21"/>
      <c r="EX297" s="21"/>
      <c r="EY297" s="21"/>
      <c r="EZ297" s="21"/>
      <c r="FA297" s="21"/>
      <c r="FB297" s="21"/>
      <c r="FC297" s="21"/>
      <c r="FD297" s="21"/>
      <c r="FE297" s="21"/>
      <c r="FF297" s="21"/>
      <c r="FG297" s="21"/>
      <c r="FH297" s="21"/>
      <c r="FI297" s="21"/>
      <c r="FJ297" s="21"/>
      <c r="FK297" s="21"/>
      <c r="FL297" s="21"/>
      <c r="FM297" s="21"/>
      <c r="FN297" s="21"/>
      <c r="FO297" s="21"/>
    </row>
    <row r="298" spans="70:171" s="13" customFormat="1" ht="15" customHeight="1" x14ac:dyDescent="0.2">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c r="EM298" s="21"/>
      <c r="EN298" s="21"/>
      <c r="EO298" s="21"/>
      <c r="EP298" s="21"/>
      <c r="EQ298" s="21"/>
      <c r="ER298" s="21"/>
      <c r="ES298" s="21"/>
      <c r="ET298" s="21"/>
      <c r="EU298" s="21"/>
      <c r="EV298" s="21"/>
      <c r="EW298" s="21"/>
      <c r="EX298" s="21"/>
      <c r="EY298" s="21"/>
      <c r="EZ298" s="21"/>
      <c r="FA298" s="21"/>
      <c r="FB298" s="21"/>
      <c r="FC298" s="21"/>
      <c r="FD298" s="21"/>
      <c r="FE298" s="21"/>
      <c r="FF298" s="21"/>
      <c r="FG298" s="21"/>
      <c r="FH298" s="21"/>
      <c r="FI298" s="21"/>
      <c r="FJ298" s="21"/>
      <c r="FK298" s="21"/>
      <c r="FL298" s="21"/>
      <c r="FM298" s="21"/>
      <c r="FN298" s="21"/>
      <c r="FO298" s="21"/>
    </row>
    <row r="299" spans="70:171" s="13" customFormat="1" ht="15" customHeight="1" x14ac:dyDescent="0.2">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c r="EM299" s="21"/>
      <c r="EN299" s="21"/>
      <c r="EO299" s="21"/>
      <c r="EP299" s="21"/>
      <c r="EQ299" s="21"/>
      <c r="ER299" s="21"/>
      <c r="ES299" s="21"/>
      <c r="ET299" s="21"/>
      <c r="EU299" s="21"/>
      <c r="EV299" s="21"/>
      <c r="EW299" s="21"/>
      <c r="EX299" s="21"/>
      <c r="EY299" s="21"/>
      <c r="EZ299" s="21"/>
      <c r="FA299" s="21"/>
      <c r="FB299" s="21"/>
      <c r="FC299" s="21"/>
      <c r="FD299" s="21"/>
      <c r="FE299" s="21"/>
      <c r="FF299" s="21"/>
      <c r="FG299" s="21"/>
      <c r="FH299" s="21"/>
      <c r="FI299" s="21"/>
      <c r="FJ299" s="21"/>
      <c r="FK299" s="21"/>
      <c r="FL299" s="21"/>
      <c r="FM299" s="21"/>
      <c r="FN299" s="21"/>
      <c r="FO299" s="21"/>
    </row>
    <row r="300" spans="70:171" s="13" customFormat="1" ht="15" customHeight="1" x14ac:dyDescent="0.2">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c r="EM300" s="21"/>
      <c r="EN300" s="21"/>
      <c r="EO300" s="21"/>
      <c r="EP300" s="21"/>
      <c r="EQ300" s="21"/>
      <c r="ER300" s="21"/>
      <c r="ES300" s="21"/>
      <c r="ET300" s="21"/>
      <c r="EU300" s="21"/>
      <c r="EV300" s="21"/>
      <c r="EW300" s="21"/>
      <c r="EX300" s="21"/>
      <c r="EY300" s="21"/>
      <c r="EZ300" s="21"/>
      <c r="FA300" s="21"/>
      <c r="FB300" s="21"/>
      <c r="FC300" s="21"/>
      <c r="FD300" s="21"/>
      <c r="FE300" s="21"/>
      <c r="FF300" s="21"/>
      <c r="FG300" s="21"/>
      <c r="FH300" s="21"/>
      <c r="FI300" s="21"/>
      <c r="FJ300" s="21"/>
      <c r="FK300" s="21"/>
      <c r="FL300" s="21"/>
      <c r="FM300" s="21"/>
      <c r="FN300" s="21"/>
      <c r="FO300" s="21"/>
    </row>
    <row r="301" spans="70:171" s="13" customFormat="1" ht="15" customHeight="1" x14ac:dyDescent="0.2">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c r="EM301" s="21"/>
      <c r="EN301" s="21"/>
      <c r="EO301" s="21"/>
      <c r="EP301" s="21"/>
      <c r="EQ301" s="21"/>
      <c r="ER301" s="21"/>
      <c r="ES301" s="21"/>
      <c r="ET301" s="21"/>
      <c r="EU301" s="21"/>
      <c r="EV301" s="21"/>
      <c r="EW301" s="21"/>
      <c r="EX301" s="21"/>
      <c r="EY301" s="21"/>
      <c r="EZ301" s="21"/>
      <c r="FA301" s="21"/>
      <c r="FB301" s="21"/>
      <c r="FC301" s="21"/>
      <c r="FD301" s="21"/>
      <c r="FE301" s="21"/>
      <c r="FF301" s="21"/>
      <c r="FG301" s="21"/>
      <c r="FH301" s="21"/>
      <c r="FI301" s="21"/>
      <c r="FJ301" s="21"/>
      <c r="FK301" s="21"/>
      <c r="FL301" s="21"/>
      <c r="FM301" s="21"/>
      <c r="FN301" s="21"/>
      <c r="FO301" s="21"/>
    </row>
    <row r="302" spans="70:171" s="13" customFormat="1" ht="15" customHeight="1" x14ac:dyDescent="0.2">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c r="EM302" s="21"/>
      <c r="EN302" s="21"/>
      <c r="EO302" s="21"/>
      <c r="EP302" s="21"/>
      <c r="EQ302" s="21"/>
      <c r="ER302" s="21"/>
      <c r="ES302" s="21"/>
      <c r="ET302" s="21"/>
      <c r="EU302" s="21"/>
      <c r="EV302" s="21"/>
      <c r="EW302" s="21"/>
      <c r="EX302" s="21"/>
      <c r="EY302" s="21"/>
      <c r="EZ302" s="21"/>
      <c r="FA302" s="21"/>
      <c r="FB302" s="21"/>
      <c r="FC302" s="21"/>
      <c r="FD302" s="21"/>
      <c r="FE302" s="21"/>
      <c r="FF302" s="21"/>
      <c r="FG302" s="21"/>
      <c r="FH302" s="21"/>
      <c r="FI302" s="21"/>
      <c r="FJ302" s="21"/>
      <c r="FK302" s="21"/>
      <c r="FL302" s="21"/>
      <c r="FM302" s="21"/>
      <c r="FN302" s="21"/>
      <c r="FO302" s="21"/>
    </row>
    <row r="303" spans="70:171" s="13" customFormat="1" ht="15" customHeight="1" x14ac:dyDescent="0.2">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1"/>
      <c r="EV303" s="21"/>
      <c r="EW303" s="21"/>
      <c r="EX303" s="21"/>
      <c r="EY303" s="21"/>
      <c r="EZ303" s="21"/>
      <c r="FA303" s="21"/>
      <c r="FB303" s="21"/>
      <c r="FC303" s="21"/>
      <c r="FD303" s="21"/>
      <c r="FE303" s="21"/>
      <c r="FF303" s="21"/>
      <c r="FG303" s="21"/>
      <c r="FH303" s="21"/>
      <c r="FI303" s="21"/>
      <c r="FJ303" s="21"/>
      <c r="FK303" s="21"/>
      <c r="FL303" s="21"/>
      <c r="FM303" s="21"/>
      <c r="FN303" s="21"/>
      <c r="FO303" s="21"/>
    </row>
    <row r="304" spans="70:171" s="13" customFormat="1" ht="15" customHeight="1" x14ac:dyDescent="0.2">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c r="EM304" s="21"/>
      <c r="EN304" s="21"/>
      <c r="EO304" s="21"/>
      <c r="EP304" s="21"/>
      <c r="EQ304" s="21"/>
      <c r="ER304" s="21"/>
      <c r="ES304" s="21"/>
      <c r="ET304" s="21"/>
      <c r="EU304" s="21"/>
      <c r="EV304" s="21"/>
      <c r="EW304" s="21"/>
      <c r="EX304" s="21"/>
      <c r="EY304" s="21"/>
      <c r="EZ304" s="21"/>
      <c r="FA304" s="21"/>
      <c r="FB304" s="21"/>
      <c r="FC304" s="21"/>
      <c r="FD304" s="21"/>
      <c r="FE304" s="21"/>
      <c r="FF304" s="21"/>
      <c r="FG304" s="21"/>
      <c r="FH304" s="21"/>
      <c r="FI304" s="21"/>
      <c r="FJ304" s="21"/>
      <c r="FK304" s="21"/>
      <c r="FL304" s="21"/>
      <c r="FM304" s="21"/>
      <c r="FN304" s="21"/>
      <c r="FO304" s="21"/>
    </row>
    <row r="305" spans="70:171" s="13" customFormat="1" ht="15" customHeight="1" x14ac:dyDescent="0.2">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c r="EM305" s="21"/>
      <c r="EN305" s="21"/>
      <c r="EO305" s="21"/>
      <c r="EP305" s="21"/>
      <c r="EQ305" s="21"/>
      <c r="ER305" s="21"/>
      <c r="ES305" s="21"/>
      <c r="ET305" s="21"/>
      <c r="EU305" s="21"/>
      <c r="EV305" s="21"/>
      <c r="EW305" s="21"/>
      <c r="EX305" s="21"/>
      <c r="EY305" s="21"/>
      <c r="EZ305" s="21"/>
      <c r="FA305" s="21"/>
      <c r="FB305" s="21"/>
      <c r="FC305" s="21"/>
      <c r="FD305" s="21"/>
      <c r="FE305" s="21"/>
      <c r="FF305" s="21"/>
      <c r="FG305" s="21"/>
      <c r="FH305" s="21"/>
      <c r="FI305" s="21"/>
      <c r="FJ305" s="21"/>
      <c r="FK305" s="21"/>
      <c r="FL305" s="21"/>
      <c r="FM305" s="21"/>
      <c r="FN305" s="21"/>
      <c r="FO305" s="21"/>
    </row>
    <row r="306" spans="70:171" s="13" customFormat="1" ht="15" customHeight="1" x14ac:dyDescent="0.2">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c r="EM306" s="21"/>
      <c r="EN306" s="21"/>
      <c r="EO306" s="21"/>
      <c r="EP306" s="21"/>
      <c r="EQ306" s="21"/>
      <c r="ER306" s="21"/>
      <c r="ES306" s="21"/>
      <c r="ET306" s="21"/>
      <c r="EU306" s="21"/>
      <c r="EV306" s="21"/>
      <c r="EW306" s="21"/>
      <c r="EX306" s="21"/>
      <c r="EY306" s="21"/>
      <c r="EZ306" s="21"/>
      <c r="FA306" s="21"/>
      <c r="FB306" s="21"/>
      <c r="FC306" s="21"/>
      <c r="FD306" s="21"/>
      <c r="FE306" s="21"/>
      <c r="FF306" s="21"/>
      <c r="FG306" s="21"/>
      <c r="FH306" s="21"/>
      <c r="FI306" s="21"/>
      <c r="FJ306" s="21"/>
      <c r="FK306" s="21"/>
      <c r="FL306" s="21"/>
      <c r="FM306" s="21"/>
      <c r="FN306" s="21"/>
      <c r="FO306" s="21"/>
    </row>
    <row r="307" spans="70:171" s="13" customFormat="1" ht="15" customHeight="1" x14ac:dyDescent="0.2">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c r="EM307" s="21"/>
      <c r="EN307" s="21"/>
      <c r="EO307" s="21"/>
      <c r="EP307" s="21"/>
      <c r="EQ307" s="21"/>
      <c r="ER307" s="21"/>
      <c r="ES307" s="21"/>
      <c r="ET307" s="21"/>
      <c r="EU307" s="21"/>
      <c r="EV307" s="21"/>
      <c r="EW307" s="21"/>
      <c r="EX307" s="21"/>
      <c r="EY307" s="21"/>
      <c r="EZ307" s="21"/>
      <c r="FA307" s="21"/>
      <c r="FB307" s="21"/>
      <c r="FC307" s="21"/>
      <c r="FD307" s="21"/>
      <c r="FE307" s="21"/>
      <c r="FF307" s="21"/>
      <c r="FG307" s="21"/>
      <c r="FH307" s="21"/>
      <c r="FI307" s="21"/>
      <c r="FJ307" s="21"/>
      <c r="FK307" s="21"/>
      <c r="FL307" s="21"/>
      <c r="FM307" s="21"/>
      <c r="FN307" s="21"/>
      <c r="FO307" s="21"/>
    </row>
    <row r="308" spans="70:171" s="13" customFormat="1" ht="15" customHeight="1" x14ac:dyDescent="0.2">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c r="EM308" s="21"/>
      <c r="EN308" s="21"/>
      <c r="EO308" s="21"/>
      <c r="EP308" s="21"/>
      <c r="EQ308" s="21"/>
      <c r="ER308" s="21"/>
      <c r="ES308" s="21"/>
      <c r="ET308" s="21"/>
      <c r="EU308" s="21"/>
      <c r="EV308" s="21"/>
      <c r="EW308" s="21"/>
      <c r="EX308" s="21"/>
      <c r="EY308" s="21"/>
      <c r="EZ308" s="21"/>
      <c r="FA308" s="21"/>
      <c r="FB308" s="21"/>
      <c r="FC308" s="21"/>
      <c r="FD308" s="21"/>
      <c r="FE308" s="21"/>
      <c r="FF308" s="21"/>
      <c r="FG308" s="21"/>
      <c r="FH308" s="21"/>
      <c r="FI308" s="21"/>
      <c r="FJ308" s="21"/>
      <c r="FK308" s="21"/>
      <c r="FL308" s="21"/>
      <c r="FM308" s="21"/>
      <c r="FN308" s="21"/>
      <c r="FO308" s="21"/>
    </row>
    <row r="309" spans="70:171" s="13" customFormat="1" ht="15" customHeight="1" x14ac:dyDescent="0.2">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c r="EM309" s="21"/>
      <c r="EN309" s="21"/>
      <c r="EO309" s="21"/>
      <c r="EP309" s="21"/>
      <c r="EQ309" s="21"/>
      <c r="ER309" s="21"/>
      <c r="ES309" s="21"/>
      <c r="ET309" s="21"/>
      <c r="EU309" s="21"/>
      <c r="EV309" s="21"/>
      <c r="EW309" s="21"/>
      <c r="EX309" s="21"/>
      <c r="EY309" s="21"/>
      <c r="EZ309" s="21"/>
      <c r="FA309" s="21"/>
      <c r="FB309" s="21"/>
      <c r="FC309" s="21"/>
      <c r="FD309" s="21"/>
      <c r="FE309" s="21"/>
      <c r="FF309" s="21"/>
      <c r="FG309" s="21"/>
      <c r="FH309" s="21"/>
      <c r="FI309" s="21"/>
      <c r="FJ309" s="21"/>
      <c r="FK309" s="21"/>
      <c r="FL309" s="21"/>
      <c r="FM309" s="21"/>
      <c r="FN309" s="21"/>
      <c r="FO309" s="21"/>
    </row>
    <row r="310" spans="70:171" s="13" customFormat="1" ht="15" customHeight="1" x14ac:dyDescent="0.2">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c r="EF310" s="21"/>
      <c r="EG310" s="21"/>
      <c r="EH310" s="21"/>
      <c r="EI310" s="21"/>
      <c r="EJ310" s="21"/>
      <c r="EK310" s="21"/>
      <c r="EL310" s="21"/>
      <c r="EM310" s="21"/>
      <c r="EN310" s="21"/>
      <c r="EO310" s="21"/>
      <c r="EP310" s="21"/>
      <c r="EQ310" s="21"/>
      <c r="ER310" s="21"/>
      <c r="ES310" s="21"/>
      <c r="ET310" s="21"/>
      <c r="EU310" s="21"/>
      <c r="EV310" s="21"/>
      <c r="EW310" s="21"/>
      <c r="EX310" s="21"/>
      <c r="EY310" s="21"/>
      <c r="EZ310" s="21"/>
      <c r="FA310" s="21"/>
      <c r="FB310" s="21"/>
      <c r="FC310" s="21"/>
      <c r="FD310" s="21"/>
      <c r="FE310" s="21"/>
      <c r="FF310" s="21"/>
      <c r="FG310" s="21"/>
      <c r="FH310" s="21"/>
      <c r="FI310" s="21"/>
      <c r="FJ310" s="21"/>
      <c r="FK310" s="21"/>
      <c r="FL310" s="21"/>
      <c r="FM310" s="21"/>
      <c r="FN310" s="21"/>
      <c r="FO310" s="21"/>
    </row>
    <row r="311" spans="70:171" s="13" customFormat="1" ht="15" customHeight="1" x14ac:dyDescent="0.2">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c r="EF311" s="21"/>
      <c r="EG311" s="21"/>
      <c r="EH311" s="21"/>
      <c r="EI311" s="21"/>
      <c r="EJ311" s="21"/>
      <c r="EK311" s="21"/>
      <c r="EL311" s="21"/>
      <c r="EM311" s="21"/>
      <c r="EN311" s="21"/>
      <c r="EO311" s="21"/>
      <c r="EP311" s="21"/>
      <c r="EQ311" s="21"/>
      <c r="ER311" s="21"/>
      <c r="ES311" s="21"/>
      <c r="ET311" s="21"/>
      <c r="EU311" s="21"/>
      <c r="EV311" s="21"/>
      <c r="EW311" s="21"/>
      <c r="EX311" s="21"/>
      <c r="EY311" s="21"/>
      <c r="EZ311" s="21"/>
      <c r="FA311" s="21"/>
      <c r="FB311" s="21"/>
      <c r="FC311" s="21"/>
      <c r="FD311" s="21"/>
      <c r="FE311" s="21"/>
      <c r="FF311" s="21"/>
      <c r="FG311" s="21"/>
      <c r="FH311" s="21"/>
      <c r="FI311" s="21"/>
      <c r="FJ311" s="21"/>
      <c r="FK311" s="21"/>
      <c r="FL311" s="21"/>
      <c r="FM311" s="21"/>
      <c r="FN311" s="21"/>
      <c r="FO311" s="21"/>
    </row>
    <row r="312" spans="70:171" s="13" customFormat="1" ht="15" customHeight="1" x14ac:dyDescent="0.2">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c r="EF312" s="21"/>
      <c r="EG312" s="21"/>
      <c r="EH312" s="21"/>
      <c r="EI312" s="21"/>
      <c r="EJ312" s="21"/>
      <c r="EK312" s="21"/>
      <c r="EL312" s="21"/>
      <c r="EM312" s="21"/>
      <c r="EN312" s="21"/>
      <c r="EO312" s="21"/>
      <c r="EP312" s="21"/>
      <c r="EQ312" s="21"/>
      <c r="ER312" s="21"/>
      <c r="ES312" s="21"/>
      <c r="ET312" s="21"/>
      <c r="EU312" s="21"/>
      <c r="EV312" s="21"/>
      <c r="EW312" s="21"/>
      <c r="EX312" s="21"/>
      <c r="EY312" s="21"/>
      <c r="EZ312" s="21"/>
      <c r="FA312" s="21"/>
      <c r="FB312" s="21"/>
      <c r="FC312" s="21"/>
      <c r="FD312" s="21"/>
      <c r="FE312" s="21"/>
      <c r="FF312" s="21"/>
      <c r="FG312" s="21"/>
      <c r="FH312" s="21"/>
      <c r="FI312" s="21"/>
      <c r="FJ312" s="21"/>
      <c r="FK312" s="21"/>
      <c r="FL312" s="21"/>
      <c r="FM312" s="21"/>
      <c r="FN312" s="21"/>
      <c r="FO312" s="21"/>
    </row>
    <row r="313" spans="70:171" s="13" customFormat="1" ht="15" customHeight="1" x14ac:dyDescent="0.2">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c r="EF313" s="21"/>
      <c r="EG313" s="21"/>
      <c r="EH313" s="21"/>
      <c r="EI313" s="21"/>
      <c r="EJ313" s="21"/>
      <c r="EK313" s="21"/>
      <c r="EL313" s="21"/>
      <c r="EM313" s="21"/>
      <c r="EN313" s="21"/>
      <c r="EO313" s="21"/>
      <c r="EP313" s="21"/>
      <c r="EQ313" s="21"/>
      <c r="ER313" s="21"/>
      <c r="ES313" s="21"/>
      <c r="ET313" s="21"/>
      <c r="EU313" s="21"/>
      <c r="EV313" s="21"/>
      <c r="EW313" s="21"/>
      <c r="EX313" s="21"/>
      <c r="EY313" s="21"/>
      <c r="EZ313" s="21"/>
      <c r="FA313" s="21"/>
      <c r="FB313" s="21"/>
      <c r="FC313" s="21"/>
      <c r="FD313" s="21"/>
      <c r="FE313" s="21"/>
      <c r="FF313" s="21"/>
      <c r="FG313" s="21"/>
      <c r="FH313" s="21"/>
      <c r="FI313" s="21"/>
      <c r="FJ313" s="21"/>
      <c r="FK313" s="21"/>
      <c r="FL313" s="21"/>
      <c r="FM313" s="21"/>
      <c r="FN313" s="21"/>
      <c r="FO313" s="21"/>
    </row>
    <row r="314" spans="70:171" s="13" customFormat="1" ht="15" customHeight="1" x14ac:dyDescent="0.2">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c r="EM314" s="21"/>
      <c r="EN314" s="21"/>
      <c r="EO314" s="21"/>
      <c r="EP314" s="21"/>
      <c r="EQ314" s="21"/>
      <c r="ER314" s="21"/>
      <c r="ES314" s="21"/>
      <c r="ET314" s="21"/>
      <c r="EU314" s="21"/>
      <c r="EV314" s="21"/>
      <c r="EW314" s="21"/>
      <c r="EX314" s="21"/>
      <c r="EY314" s="21"/>
      <c r="EZ314" s="21"/>
      <c r="FA314" s="21"/>
      <c r="FB314" s="21"/>
      <c r="FC314" s="21"/>
      <c r="FD314" s="21"/>
      <c r="FE314" s="21"/>
      <c r="FF314" s="21"/>
      <c r="FG314" s="21"/>
      <c r="FH314" s="21"/>
      <c r="FI314" s="21"/>
      <c r="FJ314" s="21"/>
      <c r="FK314" s="21"/>
      <c r="FL314" s="21"/>
      <c r="FM314" s="21"/>
      <c r="FN314" s="21"/>
      <c r="FO314" s="21"/>
    </row>
    <row r="315" spans="70:171" s="13" customFormat="1" ht="15" customHeight="1" x14ac:dyDescent="0.2">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c r="EF315" s="21"/>
      <c r="EG315" s="21"/>
      <c r="EH315" s="21"/>
      <c r="EI315" s="21"/>
      <c r="EJ315" s="21"/>
      <c r="EK315" s="21"/>
      <c r="EL315" s="21"/>
      <c r="EM315" s="21"/>
      <c r="EN315" s="21"/>
      <c r="EO315" s="21"/>
      <c r="EP315" s="21"/>
      <c r="EQ315" s="21"/>
      <c r="ER315" s="21"/>
      <c r="ES315" s="21"/>
      <c r="ET315" s="21"/>
      <c r="EU315" s="21"/>
      <c r="EV315" s="21"/>
      <c r="EW315" s="21"/>
      <c r="EX315" s="21"/>
      <c r="EY315" s="21"/>
      <c r="EZ315" s="21"/>
      <c r="FA315" s="21"/>
      <c r="FB315" s="21"/>
      <c r="FC315" s="21"/>
      <c r="FD315" s="21"/>
      <c r="FE315" s="21"/>
      <c r="FF315" s="21"/>
      <c r="FG315" s="21"/>
      <c r="FH315" s="21"/>
      <c r="FI315" s="21"/>
      <c r="FJ315" s="21"/>
      <c r="FK315" s="21"/>
      <c r="FL315" s="21"/>
      <c r="FM315" s="21"/>
      <c r="FN315" s="21"/>
      <c r="FO315" s="21"/>
    </row>
    <row r="316" spans="70:171" s="13" customFormat="1" ht="15" customHeight="1" x14ac:dyDescent="0.2">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c r="EF316" s="21"/>
      <c r="EG316" s="21"/>
      <c r="EH316" s="21"/>
      <c r="EI316" s="21"/>
      <c r="EJ316" s="21"/>
      <c r="EK316" s="21"/>
      <c r="EL316" s="21"/>
      <c r="EM316" s="21"/>
      <c r="EN316" s="21"/>
      <c r="EO316" s="21"/>
      <c r="EP316" s="21"/>
      <c r="EQ316" s="21"/>
      <c r="ER316" s="21"/>
      <c r="ES316" s="21"/>
      <c r="ET316" s="21"/>
      <c r="EU316" s="21"/>
      <c r="EV316" s="21"/>
      <c r="EW316" s="21"/>
      <c r="EX316" s="21"/>
      <c r="EY316" s="21"/>
      <c r="EZ316" s="21"/>
      <c r="FA316" s="21"/>
      <c r="FB316" s="21"/>
      <c r="FC316" s="21"/>
      <c r="FD316" s="21"/>
      <c r="FE316" s="21"/>
      <c r="FF316" s="21"/>
      <c r="FG316" s="21"/>
      <c r="FH316" s="21"/>
      <c r="FI316" s="21"/>
      <c r="FJ316" s="21"/>
      <c r="FK316" s="21"/>
      <c r="FL316" s="21"/>
      <c r="FM316" s="21"/>
      <c r="FN316" s="21"/>
      <c r="FO316" s="21"/>
    </row>
    <row r="317" spans="70:171" s="13" customFormat="1" ht="15" customHeight="1" x14ac:dyDescent="0.2">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c r="EF317" s="21"/>
      <c r="EG317" s="21"/>
      <c r="EH317" s="21"/>
      <c r="EI317" s="21"/>
      <c r="EJ317" s="21"/>
      <c r="EK317" s="21"/>
      <c r="EL317" s="21"/>
      <c r="EM317" s="21"/>
      <c r="EN317" s="21"/>
      <c r="EO317" s="21"/>
      <c r="EP317" s="21"/>
      <c r="EQ317" s="21"/>
      <c r="ER317" s="21"/>
      <c r="ES317" s="21"/>
      <c r="ET317" s="21"/>
      <c r="EU317" s="21"/>
      <c r="EV317" s="21"/>
      <c r="EW317" s="21"/>
      <c r="EX317" s="21"/>
      <c r="EY317" s="21"/>
      <c r="EZ317" s="21"/>
      <c r="FA317" s="21"/>
      <c r="FB317" s="21"/>
      <c r="FC317" s="21"/>
      <c r="FD317" s="21"/>
      <c r="FE317" s="21"/>
      <c r="FF317" s="21"/>
      <c r="FG317" s="21"/>
      <c r="FH317" s="21"/>
      <c r="FI317" s="21"/>
      <c r="FJ317" s="21"/>
      <c r="FK317" s="21"/>
      <c r="FL317" s="21"/>
      <c r="FM317" s="21"/>
      <c r="FN317" s="21"/>
      <c r="FO317" s="21"/>
    </row>
    <row r="318" spans="70:171" s="13" customFormat="1" ht="15" customHeight="1" x14ac:dyDescent="0.2">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c r="EM318" s="21"/>
      <c r="EN318" s="21"/>
      <c r="EO318" s="21"/>
      <c r="EP318" s="21"/>
      <c r="EQ318" s="21"/>
      <c r="ER318" s="21"/>
      <c r="ES318" s="21"/>
      <c r="ET318" s="21"/>
      <c r="EU318" s="21"/>
      <c r="EV318" s="21"/>
      <c r="EW318" s="21"/>
      <c r="EX318" s="21"/>
      <c r="EY318" s="21"/>
      <c r="EZ318" s="21"/>
      <c r="FA318" s="21"/>
      <c r="FB318" s="21"/>
      <c r="FC318" s="21"/>
      <c r="FD318" s="21"/>
      <c r="FE318" s="21"/>
      <c r="FF318" s="21"/>
      <c r="FG318" s="21"/>
      <c r="FH318" s="21"/>
      <c r="FI318" s="21"/>
      <c r="FJ318" s="21"/>
      <c r="FK318" s="21"/>
      <c r="FL318" s="21"/>
      <c r="FM318" s="21"/>
      <c r="FN318" s="21"/>
      <c r="FO318" s="21"/>
    </row>
    <row r="319" spans="70:171" s="13" customFormat="1" ht="15" customHeight="1" x14ac:dyDescent="0.2">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c r="EF319" s="21"/>
      <c r="EG319" s="21"/>
      <c r="EH319" s="21"/>
      <c r="EI319" s="21"/>
      <c r="EJ319" s="21"/>
      <c r="EK319" s="21"/>
      <c r="EL319" s="21"/>
      <c r="EM319" s="21"/>
      <c r="EN319" s="21"/>
      <c r="EO319" s="21"/>
      <c r="EP319" s="21"/>
      <c r="EQ319" s="21"/>
      <c r="ER319" s="21"/>
      <c r="ES319" s="21"/>
      <c r="ET319" s="21"/>
      <c r="EU319" s="21"/>
      <c r="EV319" s="21"/>
      <c r="EW319" s="21"/>
      <c r="EX319" s="21"/>
      <c r="EY319" s="21"/>
      <c r="EZ319" s="21"/>
      <c r="FA319" s="21"/>
      <c r="FB319" s="21"/>
      <c r="FC319" s="21"/>
      <c r="FD319" s="21"/>
      <c r="FE319" s="21"/>
      <c r="FF319" s="21"/>
      <c r="FG319" s="21"/>
      <c r="FH319" s="21"/>
      <c r="FI319" s="21"/>
      <c r="FJ319" s="21"/>
      <c r="FK319" s="21"/>
      <c r="FL319" s="21"/>
      <c r="FM319" s="21"/>
      <c r="FN319" s="21"/>
      <c r="FO319" s="21"/>
    </row>
    <row r="320" spans="70:171" s="13" customFormat="1" ht="15" customHeight="1" x14ac:dyDescent="0.2">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c r="EF320" s="21"/>
      <c r="EG320" s="21"/>
      <c r="EH320" s="21"/>
      <c r="EI320" s="21"/>
      <c r="EJ320" s="21"/>
      <c r="EK320" s="21"/>
      <c r="EL320" s="21"/>
      <c r="EM320" s="21"/>
      <c r="EN320" s="21"/>
      <c r="EO320" s="21"/>
      <c r="EP320" s="21"/>
      <c r="EQ320" s="21"/>
      <c r="ER320" s="21"/>
      <c r="ES320" s="21"/>
      <c r="ET320" s="21"/>
      <c r="EU320" s="21"/>
      <c r="EV320" s="21"/>
      <c r="EW320" s="21"/>
      <c r="EX320" s="21"/>
      <c r="EY320" s="21"/>
      <c r="EZ320" s="21"/>
      <c r="FA320" s="21"/>
      <c r="FB320" s="21"/>
      <c r="FC320" s="21"/>
      <c r="FD320" s="21"/>
      <c r="FE320" s="21"/>
      <c r="FF320" s="21"/>
      <c r="FG320" s="21"/>
      <c r="FH320" s="21"/>
      <c r="FI320" s="21"/>
      <c r="FJ320" s="21"/>
      <c r="FK320" s="21"/>
      <c r="FL320" s="21"/>
      <c r="FM320" s="21"/>
      <c r="FN320" s="21"/>
      <c r="FO320" s="21"/>
    </row>
    <row r="321" spans="70:171" s="13" customFormat="1" ht="15" customHeight="1" x14ac:dyDescent="0.2">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c r="EF321" s="21"/>
      <c r="EG321" s="21"/>
      <c r="EH321" s="21"/>
      <c r="EI321" s="21"/>
      <c r="EJ321" s="21"/>
      <c r="EK321" s="21"/>
      <c r="EL321" s="21"/>
      <c r="EM321" s="21"/>
      <c r="EN321" s="21"/>
      <c r="EO321" s="21"/>
      <c r="EP321" s="21"/>
      <c r="EQ321" s="21"/>
      <c r="ER321" s="21"/>
      <c r="ES321" s="21"/>
      <c r="ET321" s="21"/>
      <c r="EU321" s="21"/>
      <c r="EV321" s="21"/>
      <c r="EW321" s="21"/>
      <c r="EX321" s="21"/>
      <c r="EY321" s="21"/>
      <c r="EZ321" s="21"/>
      <c r="FA321" s="21"/>
      <c r="FB321" s="21"/>
      <c r="FC321" s="21"/>
      <c r="FD321" s="21"/>
      <c r="FE321" s="21"/>
      <c r="FF321" s="21"/>
      <c r="FG321" s="21"/>
      <c r="FH321" s="21"/>
      <c r="FI321" s="21"/>
      <c r="FJ321" s="21"/>
      <c r="FK321" s="21"/>
      <c r="FL321" s="21"/>
      <c r="FM321" s="21"/>
      <c r="FN321" s="21"/>
      <c r="FO321" s="21"/>
    </row>
    <row r="322" spans="70:171" s="13" customFormat="1" ht="15" customHeight="1" x14ac:dyDescent="0.2">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c r="EF322" s="21"/>
      <c r="EG322" s="21"/>
      <c r="EH322" s="21"/>
      <c r="EI322" s="21"/>
      <c r="EJ322" s="21"/>
      <c r="EK322" s="21"/>
      <c r="EL322" s="21"/>
      <c r="EM322" s="21"/>
      <c r="EN322" s="21"/>
      <c r="EO322" s="21"/>
      <c r="EP322" s="21"/>
      <c r="EQ322" s="21"/>
      <c r="ER322" s="21"/>
      <c r="ES322" s="21"/>
      <c r="ET322" s="21"/>
      <c r="EU322" s="21"/>
      <c r="EV322" s="21"/>
      <c r="EW322" s="21"/>
      <c r="EX322" s="21"/>
      <c r="EY322" s="21"/>
      <c r="EZ322" s="21"/>
      <c r="FA322" s="21"/>
      <c r="FB322" s="21"/>
      <c r="FC322" s="21"/>
      <c r="FD322" s="21"/>
      <c r="FE322" s="21"/>
      <c r="FF322" s="21"/>
      <c r="FG322" s="21"/>
      <c r="FH322" s="21"/>
      <c r="FI322" s="21"/>
      <c r="FJ322" s="21"/>
      <c r="FK322" s="21"/>
      <c r="FL322" s="21"/>
      <c r="FM322" s="21"/>
      <c r="FN322" s="21"/>
      <c r="FO322" s="21"/>
    </row>
    <row r="323" spans="70:171" s="13" customFormat="1" ht="15" customHeight="1" x14ac:dyDescent="0.2">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c r="EF323" s="21"/>
      <c r="EG323" s="21"/>
      <c r="EH323" s="21"/>
      <c r="EI323" s="21"/>
      <c r="EJ323" s="21"/>
      <c r="EK323" s="21"/>
      <c r="EL323" s="21"/>
      <c r="EM323" s="21"/>
      <c r="EN323" s="21"/>
      <c r="EO323" s="21"/>
      <c r="EP323" s="21"/>
      <c r="EQ323" s="21"/>
      <c r="ER323" s="21"/>
      <c r="ES323" s="21"/>
      <c r="ET323" s="21"/>
      <c r="EU323" s="21"/>
      <c r="EV323" s="21"/>
      <c r="EW323" s="21"/>
      <c r="EX323" s="21"/>
      <c r="EY323" s="21"/>
      <c r="EZ323" s="21"/>
      <c r="FA323" s="21"/>
      <c r="FB323" s="21"/>
      <c r="FC323" s="21"/>
      <c r="FD323" s="21"/>
      <c r="FE323" s="21"/>
      <c r="FF323" s="21"/>
      <c r="FG323" s="21"/>
      <c r="FH323" s="21"/>
      <c r="FI323" s="21"/>
      <c r="FJ323" s="21"/>
      <c r="FK323" s="21"/>
      <c r="FL323" s="21"/>
      <c r="FM323" s="21"/>
      <c r="FN323" s="21"/>
      <c r="FO323" s="21"/>
    </row>
    <row r="324" spans="70:171" s="13" customFormat="1" ht="15" customHeight="1" x14ac:dyDescent="0.2">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c r="EF324" s="21"/>
      <c r="EG324" s="21"/>
      <c r="EH324" s="21"/>
      <c r="EI324" s="21"/>
      <c r="EJ324" s="21"/>
      <c r="EK324" s="21"/>
      <c r="EL324" s="21"/>
      <c r="EM324" s="21"/>
      <c r="EN324" s="21"/>
      <c r="EO324" s="21"/>
      <c r="EP324" s="21"/>
      <c r="EQ324" s="21"/>
      <c r="ER324" s="21"/>
      <c r="ES324" s="21"/>
      <c r="ET324" s="21"/>
      <c r="EU324" s="21"/>
      <c r="EV324" s="21"/>
      <c r="EW324" s="21"/>
      <c r="EX324" s="21"/>
      <c r="EY324" s="21"/>
      <c r="EZ324" s="21"/>
      <c r="FA324" s="21"/>
      <c r="FB324" s="21"/>
      <c r="FC324" s="21"/>
      <c r="FD324" s="21"/>
      <c r="FE324" s="21"/>
      <c r="FF324" s="21"/>
      <c r="FG324" s="21"/>
      <c r="FH324" s="21"/>
      <c r="FI324" s="21"/>
      <c r="FJ324" s="21"/>
      <c r="FK324" s="21"/>
      <c r="FL324" s="21"/>
      <c r="FM324" s="21"/>
      <c r="FN324" s="21"/>
      <c r="FO324" s="21"/>
    </row>
    <row r="325" spans="70:171" s="13" customFormat="1" ht="15" customHeight="1" x14ac:dyDescent="0.2">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c r="EM325" s="21"/>
      <c r="EN325" s="21"/>
      <c r="EO325" s="21"/>
      <c r="EP325" s="21"/>
      <c r="EQ325" s="21"/>
      <c r="ER325" s="21"/>
      <c r="ES325" s="21"/>
      <c r="ET325" s="21"/>
      <c r="EU325" s="21"/>
      <c r="EV325" s="21"/>
      <c r="EW325" s="21"/>
      <c r="EX325" s="21"/>
      <c r="EY325" s="21"/>
      <c r="EZ325" s="21"/>
      <c r="FA325" s="21"/>
      <c r="FB325" s="21"/>
      <c r="FC325" s="21"/>
      <c r="FD325" s="21"/>
      <c r="FE325" s="21"/>
      <c r="FF325" s="21"/>
      <c r="FG325" s="21"/>
      <c r="FH325" s="21"/>
      <c r="FI325" s="21"/>
      <c r="FJ325" s="21"/>
      <c r="FK325" s="21"/>
      <c r="FL325" s="21"/>
      <c r="FM325" s="21"/>
      <c r="FN325" s="21"/>
      <c r="FO325" s="21"/>
    </row>
    <row r="326" spans="70:171" s="13" customFormat="1" ht="15" customHeight="1" x14ac:dyDescent="0.2">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c r="EF326" s="21"/>
      <c r="EG326" s="21"/>
      <c r="EH326" s="21"/>
      <c r="EI326" s="21"/>
      <c r="EJ326" s="21"/>
      <c r="EK326" s="21"/>
      <c r="EL326" s="21"/>
      <c r="EM326" s="21"/>
      <c r="EN326" s="21"/>
      <c r="EO326" s="21"/>
      <c r="EP326" s="21"/>
      <c r="EQ326" s="21"/>
      <c r="ER326" s="21"/>
      <c r="ES326" s="21"/>
      <c r="ET326" s="21"/>
      <c r="EU326" s="21"/>
      <c r="EV326" s="21"/>
      <c r="EW326" s="21"/>
      <c r="EX326" s="21"/>
      <c r="EY326" s="21"/>
      <c r="EZ326" s="21"/>
      <c r="FA326" s="21"/>
      <c r="FB326" s="21"/>
      <c r="FC326" s="21"/>
      <c r="FD326" s="21"/>
      <c r="FE326" s="21"/>
      <c r="FF326" s="21"/>
      <c r="FG326" s="21"/>
      <c r="FH326" s="21"/>
      <c r="FI326" s="21"/>
      <c r="FJ326" s="21"/>
      <c r="FK326" s="21"/>
      <c r="FL326" s="21"/>
      <c r="FM326" s="21"/>
      <c r="FN326" s="21"/>
      <c r="FO326" s="21"/>
    </row>
    <row r="327" spans="70:171" s="13" customFormat="1" ht="15" customHeight="1" x14ac:dyDescent="0.2">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c r="EF327" s="21"/>
      <c r="EG327" s="21"/>
      <c r="EH327" s="21"/>
      <c r="EI327" s="21"/>
      <c r="EJ327" s="21"/>
      <c r="EK327" s="21"/>
      <c r="EL327" s="21"/>
      <c r="EM327" s="21"/>
      <c r="EN327" s="21"/>
      <c r="EO327" s="21"/>
      <c r="EP327" s="21"/>
      <c r="EQ327" s="21"/>
      <c r="ER327" s="21"/>
      <c r="ES327" s="21"/>
      <c r="ET327" s="21"/>
      <c r="EU327" s="21"/>
      <c r="EV327" s="21"/>
      <c r="EW327" s="21"/>
      <c r="EX327" s="21"/>
      <c r="EY327" s="21"/>
      <c r="EZ327" s="21"/>
      <c r="FA327" s="21"/>
      <c r="FB327" s="21"/>
      <c r="FC327" s="21"/>
      <c r="FD327" s="21"/>
      <c r="FE327" s="21"/>
      <c r="FF327" s="21"/>
      <c r="FG327" s="21"/>
      <c r="FH327" s="21"/>
      <c r="FI327" s="21"/>
      <c r="FJ327" s="21"/>
      <c r="FK327" s="21"/>
      <c r="FL327" s="21"/>
      <c r="FM327" s="21"/>
      <c r="FN327" s="21"/>
      <c r="FO327" s="21"/>
    </row>
    <row r="328" spans="70:171" s="13" customFormat="1" ht="15" customHeight="1" x14ac:dyDescent="0.2">
      <c r="BR328" s="21"/>
      <c r="BS328" s="21"/>
      <c r="BT328" s="21"/>
      <c r="BU328" s="21"/>
      <c r="BV328" s="21"/>
      <c r="BW328" s="21"/>
      <c r="BX328" s="21"/>
      <c r="BY328" s="21"/>
      <c r="BZ328" s="21"/>
      <c r="CA328" s="21"/>
      <c r="CB328" s="21"/>
      <c r="CC328" s="21"/>
      <c r="CD328" s="21"/>
      <c r="CE328" s="21"/>
      <c r="CF328" s="21"/>
      <c r="CG328" s="21"/>
      <c r="CH328" s="21"/>
      <c r="CI328" s="21"/>
      <c r="CJ328" s="21"/>
      <c r="CK328" s="21"/>
      <c r="CL328" s="21"/>
      <c r="CM328" s="21"/>
      <c r="CN328" s="21"/>
      <c r="CO328" s="21"/>
      <c r="CP328" s="21"/>
      <c r="CQ328" s="21"/>
      <c r="CR328" s="21"/>
      <c r="CS328" s="21"/>
      <c r="CT328" s="21"/>
      <c r="CU328" s="21"/>
      <c r="CV328" s="21"/>
      <c r="CW328" s="21"/>
      <c r="CX328" s="21"/>
      <c r="CY328" s="21"/>
      <c r="CZ328" s="21"/>
      <c r="DA328" s="21"/>
      <c r="DB328" s="21"/>
      <c r="DC328" s="21"/>
      <c r="DD328" s="21"/>
      <c r="DE328" s="21"/>
      <c r="DF328" s="21"/>
      <c r="DG328" s="21"/>
      <c r="DH328" s="21"/>
      <c r="DI328" s="21"/>
      <c r="DJ328" s="21"/>
      <c r="DK328" s="21"/>
      <c r="DL328" s="21"/>
      <c r="DM328" s="21"/>
      <c r="DN328" s="21"/>
      <c r="DO328" s="21"/>
      <c r="DP328" s="21"/>
      <c r="DQ328" s="21"/>
      <c r="DR328" s="21"/>
      <c r="DS328" s="21"/>
      <c r="DT328" s="21"/>
      <c r="DU328" s="21"/>
      <c r="DV328" s="21"/>
      <c r="DW328" s="21"/>
      <c r="DX328" s="21"/>
      <c r="DY328" s="21"/>
      <c r="DZ328" s="21"/>
      <c r="EA328" s="21"/>
      <c r="EB328" s="21"/>
      <c r="EC328" s="21"/>
      <c r="ED328" s="21"/>
      <c r="EE328" s="21"/>
      <c r="EF328" s="21"/>
      <c r="EG328" s="21"/>
      <c r="EH328" s="21"/>
      <c r="EI328" s="21"/>
      <c r="EJ328" s="21"/>
      <c r="EK328" s="21"/>
      <c r="EL328" s="21"/>
      <c r="EM328" s="21"/>
      <c r="EN328" s="21"/>
      <c r="EO328" s="21"/>
      <c r="EP328" s="21"/>
      <c r="EQ328" s="21"/>
      <c r="ER328" s="21"/>
      <c r="ES328" s="21"/>
      <c r="ET328" s="21"/>
      <c r="EU328" s="21"/>
      <c r="EV328" s="21"/>
      <c r="EW328" s="21"/>
      <c r="EX328" s="21"/>
      <c r="EY328" s="21"/>
      <c r="EZ328" s="21"/>
      <c r="FA328" s="21"/>
      <c r="FB328" s="21"/>
      <c r="FC328" s="21"/>
      <c r="FD328" s="21"/>
      <c r="FE328" s="21"/>
      <c r="FF328" s="21"/>
      <c r="FG328" s="21"/>
      <c r="FH328" s="21"/>
      <c r="FI328" s="21"/>
      <c r="FJ328" s="21"/>
      <c r="FK328" s="21"/>
      <c r="FL328" s="21"/>
      <c r="FM328" s="21"/>
      <c r="FN328" s="21"/>
      <c r="FO328" s="21"/>
    </row>
    <row r="329" spans="70:171" s="13" customFormat="1" ht="15" customHeight="1" x14ac:dyDescent="0.2">
      <c r="BR329" s="21"/>
      <c r="BS329" s="21"/>
      <c r="BT329" s="21"/>
      <c r="BU329" s="21"/>
      <c r="BV329" s="21"/>
      <c r="BW329" s="21"/>
      <c r="BX329" s="21"/>
      <c r="BY329" s="21"/>
      <c r="BZ329" s="21"/>
      <c r="CA329" s="21"/>
      <c r="CB329" s="21"/>
      <c r="CC329" s="21"/>
      <c r="CD329" s="21"/>
      <c r="CE329" s="21"/>
      <c r="CF329" s="21"/>
      <c r="CG329" s="21"/>
      <c r="CH329" s="21"/>
      <c r="CI329" s="21"/>
      <c r="CJ329" s="21"/>
      <c r="CK329" s="21"/>
      <c r="CL329" s="21"/>
      <c r="CM329" s="21"/>
      <c r="CN329" s="21"/>
      <c r="CO329" s="21"/>
      <c r="CP329" s="21"/>
      <c r="CQ329" s="21"/>
      <c r="CR329" s="21"/>
      <c r="CS329" s="21"/>
      <c r="CT329" s="21"/>
      <c r="CU329" s="21"/>
      <c r="CV329" s="21"/>
      <c r="CW329" s="21"/>
      <c r="CX329" s="21"/>
      <c r="CY329" s="21"/>
      <c r="CZ329" s="21"/>
      <c r="DA329" s="21"/>
      <c r="DB329" s="21"/>
      <c r="DC329" s="21"/>
      <c r="DD329" s="21"/>
      <c r="DE329" s="21"/>
      <c r="DF329" s="21"/>
      <c r="DG329" s="21"/>
      <c r="DH329" s="21"/>
      <c r="DI329" s="21"/>
      <c r="DJ329" s="21"/>
      <c r="DK329" s="21"/>
      <c r="DL329" s="21"/>
      <c r="DM329" s="21"/>
      <c r="DN329" s="21"/>
      <c r="DO329" s="21"/>
      <c r="DP329" s="21"/>
      <c r="DQ329" s="21"/>
      <c r="DR329" s="21"/>
      <c r="DS329" s="21"/>
      <c r="DT329" s="21"/>
      <c r="DU329" s="21"/>
      <c r="DV329" s="21"/>
      <c r="DW329" s="21"/>
      <c r="DX329" s="21"/>
      <c r="DY329" s="21"/>
      <c r="DZ329" s="21"/>
      <c r="EA329" s="21"/>
      <c r="EB329" s="21"/>
      <c r="EC329" s="21"/>
      <c r="ED329" s="21"/>
      <c r="EE329" s="21"/>
      <c r="EF329" s="21"/>
      <c r="EG329" s="21"/>
      <c r="EH329" s="21"/>
      <c r="EI329" s="21"/>
      <c r="EJ329" s="21"/>
      <c r="EK329" s="21"/>
      <c r="EL329" s="21"/>
      <c r="EM329" s="21"/>
      <c r="EN329" s="21"/>
      <c r="EO329" s="21"/>
      <c r="EP329" s="21"/>
      <c r="EQ329" s="21"/>
      <c r="ER329" s="21"/>
      <c r="ES329" s="21"/>
      <c r="ET329" s="21"/>
      <c r="EU329" s="21"/>
      <c r="EV329" s="21"/>
      <c r="EW329" s="21"/>
      <c r="EX329" s="21"/>
      <c r="EY329" s="21"/>
      <c r="EZ329" s="21"/>
      <c r="FA329" s="21"/>
      <c r="FB329" s="21"/>
      <c r="FC329" s="21"/>
      <c r="FD329" s="21"/>
      <c r="FE329" s="21"/>
      <c r="FF329" s="21"/>
      <c r="FG329" s="21"/>
      <c r="FH329" s="21"/>
      <c r="FI329" s="21"/>
      <c r="FJ329" s="21"/>
      <c r="FK329" s="21"/>
      <c r="FL329" s="21"/>
      <c r="FM329" s="21"/>
      <c r="FN329" s="21"/>
      <c r="FO329" s="21"/>
    </row>
    <row r="330" spans="70:171" s="13" customFormat="1" ht="15" customHeight="1" x14ac:dyDescent="0.2">
      <c r="BR330" s="21"/>
      <c r="BS330" s="21"/>
      <c r="BT330" s="21"/>
      <c r="BU330" s="21"/>
      <c r="BV330" s="21"/>
      <c r="BW330" s="21"/>
      <c r="BX330" s="21"/>
      <c r="BY330" s="21"/>
      <c r="BZ330" s="21"/>
      <c r="CA330" s="21"/>
      <c r="CB330" s="21"/>
      <c r="CC330" s="21"/>
      <c r="CD330" s="21"/>
      <c r="CE330" s="21"/>
      <c r="CF330" s="21"/>
      <c r="CG330" s="21"/>
      <c r="CH330" s="21"/>
      <c r="CI330" s="21"/>
      <c r="CJ330" s="21"/>
      <c r="CK330" s="21"/>
      <c r="CL330" s="21"/>
      <c r="CM330" s="21"/>
      <c r="CN330" s="21"/>
      <c r="CO330" s="21"/>
      <c r="CP330" s="21"/>
      <c r="CQ330" s="21"/>
      <c r="CR330" s="21"/>
      <c r="CS330" s="21"/>
      <c r="CT330" s="21"/>
      <c r="CU330" s="21"/>
      <c r="CV330" s="21"/>
      <c r="CW330" s="21"/>
      <c r="CX330" s="21"/>
      <c r="CY330" s="21"/>
      <c r="CZ330" s="21"/>
      <c r="DA330" s="21"/>
      <c r="DB330" s="21"/>
      <c r="DC330" s="21"/>
      <c r="DD330" s="21"/>
      <c r="DE330" s="21"/>
      <c r="DF330" s="21"/>
      <c r="DG330" s="21"/>
      <c r="DH330" s="21"/>
      <c r="DI330" s="21"/>
      <c r="DJ330" s="21"/>
      <c r="DK330" s="21"/>
      <c r="DL330" s="21"/>
      <c r="DM330" s="21"/>
      <c r="DN330" s="21"/>
      <c r="DO330" s="21"/>
      <c r="DP330" s="21"/>
      <c r="DQ330" s="21"/>
      <c r="DR330" s="21"/>
      <c r="DS330" s="21"/>
      <c r="DT330" s="21"/>
      <c r="DU330" s="21"/>
      <c r="DV330" s="21"/>
      <c r="DW330" s="21"/>
      <c r="DX330" s="21"/>
      <c r="DY330" s="21"/>
      <c r="DZ330" s="21"/>
      <c r="EA330" s="21"/>
      <c r="EB330" s="21"/>
      <c r="EC330" s="21"/>
      <c r="ED330" s="21"/>
      <c r="EE330" s="21"/>
      <c r="EF330" s="21"/>
      <c r="EG330" s="21"/>
      <c r="EH330" s="21"/>
      <c r="EI330" s="21"/>
      <c r="EJ330" s="21"/>
      <c r="EK330" s="21"/>
      <c r="EL330" s="21"/>
      <c r="EM330" s="21"/>
      <c r="EN330" s="21"/>
      <c r="EO330" s="21"/>
      <c r="EP330" s="21"/>
      <c r="EQ330" s="21"/>
      <c r="ER330" s="21"/>
      <c r="ES330" s="21"/>
      <c r="ET330" s="21"/>
      <c r="EU330" s="21"/>
      <c r="EV330" s="21"/>
      <c r="EW330" s="21"/>
      <c r="EX330" s="21"/>
      <c r="EY330" s="21"/>
      <c r="EZ330" s="21"/>
      <c r="FA330" s="21"/>
      <c r="FB330" s="21"/>
      <c r="FC330" s="21"/>
      <c r="FD330" s="21"/>
      <c r="FE330" s="21"/>
      <c r="FF330" s="21"/>
      <c r="FG330" s="21"/>
      <c r="FH330" s="21"/>
      <c r="FI330" s="21"/>
      <c r="FJ330" s="21"/>
      <c r="FK330" s="21"/>
      <c r="FL330" s="21"/>
      <c r="FM330" s="21"/>
      <c r="FN330" s="21"/>
      <c r="FO330" s="21"/>
    </row>
    <row r="331" spans="70:171" s="13" customFormat="1" ht="15" customHeight="1" x14ac:dyDescent="0.2">
      <c r="BR331" s="21"/>
      <c r="BS331" s="21"/>
      <c r="BT331" s="21"/>
      <c r="BU331" s="21"/>
      <c r="BV331" s="21"/>
      <c r="BW331" s="21"/>
      <c r="BX331" s="21"/>
      <c r="BY331" s="21"/>
      <c r="BZ331" s="21"/>
      <c r="CA331" s="21"/>
      <c r="CB331" s="21"/>
      <c r="CC331" s="21"/>
      <c r="CD331" s="21"/>
      <c r="CE331" s="21"/>
      <c r="CF331" s="21"/>
      <c r="CG331" s="21"/>
      <c r="CH331" s="21"/>
      <c r="CI331" s="21"/>
      <c r="CJ331" s="21"/>
      <c r="CK331" s="21"/>
      <c r="CL331" s="21"/>
      <c r="CM331" s="21"/>
      <c r="CN331" s="21"/>
      <c r="CO331" s="21"/>
      <c r="CP331" s="21"/>
      <c r="CQ331" s="21"/>
      <c r="CR331" s="21"/>
      <c r="CS331" s="21"/>
      <c r="CT331" s="21"/>
      <c r="CU331" s="21"/>
      <c r="CV331" s="21"/>
      <c r="CW331" s="21"/>
      <c r="CX331" s="21"/>
      <c r="CY331" s="21"/>
      <c r="CZ331" s="21"/>
      <c r="DA331" s="21"/>
      <c r="DB331" s="21"/>
      <c r="DC331" s="21"/>
      <c r="DD331" s="21"/>
      <c r="DE331" s="21"/>
      <c r="DF331" s="21"/>
      <c r="DG331" s="21"/>
      <c r="DH331" s="21"/>
      <c r="DI331" s="21"/>
      <c r="DJ331" s="21"/>
      <c r="DK331" s="21"/>
      <c r="DL331" s="21"/>
      <c r="DM331" s="21"/>
      <c r="DN331" s="21"/>
      <c r="DO331" s="21"/>
      <c r="DP331" s="21"/>
      <c r="DQ331" s="21"/>
      <c r="DR331" s="21"/>
      <c r="DS331" s="21"/>
      <c r="DT331" s="21"/>
      <c r="DU331" s="21"/>
      <c r="DV331" s="21"/>
      <c r="DW331" s="21"/>
      <c r="DX331" s="21"/>
      <c r="DY331" s="21"/>
      <c r="DZ331" s="21"/>
      <c r="EA331" s="21"/>
      <c r="EB331" s="21"/>
      <c r="EC331" s="21"/>
      <c r="ED331" s="21"/>
      <c r="EE331" s="21"/>
      <c r="EF331" s="21"/>
      <c r="EG331" s="21"/>
      <c r="EH331" s="21"/>
      <c r="EI331" s="21"/>
      <c r="EJ331" s="21"/>
      <c r="EK331" s="21"/>
      <c r="EL331" s="21"/>
      <c r="EM331" s="21"/>
      <c r="EN331" s="21"/>
      <c r="EO331" s="21"/>
      <c r="EP331" s="21"/>
      <c r="EQ331" s="21"/>
      <c r="ER331" s="21"/>
      <c r="ES331" s="21"/>
      <c r="ET331" s="21"/>
      <c r="EU331" s="21"/>
      <c r="EV331" s="21"/>
      <c r="EW331" s="21"/>
      <c r="EX331" s="21"/>
      <c r="EY331" s="21"/>
      <c r="EZ331" s="21"/>
      <c r="FA331" s="21"/>
      <c r="FB331" s="21"/>
      <c r="FC331" s="21"/>
      <c r="FD331" s="21"/>
      <c r="FE331" s="21"/>
      <c r="FF331" s="21"/>
      <c r="FG331" s="21"/>
      <c r="FH331" s="21"/>
      <c r="FI331" s="21"/>
      <c r="FJ331" s="21"/>
      <c r="FK331" s="21"/>
      <c r="FL331" s="21"/>
      <c r="FM331" s="21"/>
      <c r="FN331" s="21"/>
      <c r="FO331" s="21"/>
    </row>
    <row r="332" spans="70:171" s="13" customFormat="1" ht="15" customHeight="1" x14ac:dyDescent="0.2">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c r="EM332" s="21"/>
      <c r="EN332" s="21"/>
      <c r="EO332" s="21"/>
      <c r="EP332" s="21"/>
      <c r="EQ332" s="21"/>
      <c r="ER332" s="21"/>
      <c r="ES332" s="21"/>
      <c r="ET332" s="21"/>
      <c r="EU332" s="21"/>
      <c r="EV332" s="21"/>
      <c r="EW332" s="21"/>
      <c r="EX332" s="21"/>
      <c r="EY332" s="21"/>
      <c r="EZ332" s="21"/>
      <c r="FA332" s="21"/>
      <c r="FB332" s="21"/>
      <c r="FC332" s="21"/>
      <c r="FD332" s="21"/>
      <c r="FE332" s="21"/>
      <c r="FF332" s="21"/>
      <c r="FG332" s="21"/>
      <c r="FH332" s="21"/>
      <c r="FI332" s="21"/>
      <c r="FJ332" s="21"/>
      <c r="FK332" s="21"/>
      <c r="FL332" s="21"/>
      <c r="FM332" s="21"/>
      <c r="FN332" s="21"/>
      <c r="FO332" s="21"/>
    </row>
    <row r="333" spans="70:171" s="13" customFormat="1" ht="15" customHeight="1" x14ac:dyDescent="0.2">
      <c r="BR333" s="21"/>
      <c r="BS333" s="21"/>
      <c r="BT333" s="21"/>
      <c r="BU333" s="21"/>
      <c r="BV333" s="21"/>
      <c r="BW333" s="21"/>
      <c r="BX333" s="21"/>
      <c r="BY333" s="21"/>
      <c r="BZ333" s="21"/>
      <c r="CA333" s="21"/>
      <c r="CB333" s="21"/>
      <c r="CC333" s="21"/>
      <c r="CD333" s="21"/>
      <c r="CE333" s="21"/>
      <c r="CF333" s="21"/>
      <c r="CG333" s="21"/>
      <c r="CH333" s="21"/>
      <c r="CI333" s="21"/>
      <c r="CJ333" s="21"/>
      <c r="CK333" s="21"/>
      <c r="CL333" s="21"/>
      <c r="CM333" s="21"/>
      <c r="CN333" s="21"/>
      <c r="CO333" s="21"/>
      <c r="CP333" s="21"/>
      <c r="CQ333" s="21"/>
      <c r="CR333" s="21"/>
      <c r="CS333" s="21"/>
      <c r="CT333" s="21"/>
      <c r="CU333" s="21"/>
      <c r="CV333" s="21"/>
      <c r="CW333" s="21"/>
      <c r="CX333" s="21"/>
      <c r="CY333" s="21"/>
      <c r="CZ333" s="21"/>
      <c r="DA333" s="21"/>
      <c r="DB333" s="21"/>
      <c r="DC333" s="21"/>
      <c r="DD333" s="21"/>
      <c r="DE333" s="21"/>
      <c r="DF333" s="21"/>
      <c r="DG333" s="21"/>
      <c r="DH333" s="21"/>
      <c r="DI333" s="21"/>
      <c r="DJ333" s="21"/>
      <c r="DK333" s="21"/>
      <c r="DL333" s="21"/>
      <c r="DM333" s="21"/>
      <c r="DN333" s="21"/>
      <c r="DO333" s="21"/>
      <c r="DP333" s="21"/>
      <c r="DQ333" s="21"/>
      <c r="DR333" s="21"/>
      <c r="DS333" s="21"/>
      <c r="DT333" s="21"/>
      <c r="DU333" s="21"/>
      <c r="DV333" s="21"/>
      <c r="DW333" s="21"/>
      <c r="DX333" s="21"/>
      <c r="DY333" s="21"/>
      <c r="DZ333" s="21"/>
      <c r="EA333" s="21"/>
      <c r="EB333" s="21"/>
      <c r="EC333" s="21"/>
      <c r="ED333" s="21"/>
      <c r="EE333" s="21"/>
      <c r="EF333" s="21"/>
      <c r="EG333" s="21"/>
      <c r="EH333" s="21"/>
      <c r="EI333" s="21"/>
      <c r="EJ333" s="21"/>
      <c r="EK333" s="21"/>
      <c r="EL333" s="21"/>
      <c r="EM333" s="21"/>
      <c r="EN333" s="21"/>
      <c r="EO333" s="21"/>
      <c r="EP333" s="21"/>
      <c r="EQ333" s="21"/>
      <c r="ER333" s="21"/>
      <c r="ES333" s="21"/>
      <c r="ET333" s="21"/>
      <c r="EU333" s="21"/>
      <c r="EV333" s="21"/>
      <c r="EW333" s="21"/>
      <c r="EX333" s="21"/>
      <c r="EY333" s="21"/>
      <c r="EZ333" s="21"/>
      <c r="FA333" s="21"/>
      <c r="FB333" s="21"/>
      <c r="FC333" s="21"/>
      <c r="FD333" s="21"/>
      <c r="FE333" s="21"/>
      <c r="FF333" s="21"/>
      <c r="FG333" s="21"/>
      <c r="FH333" s="21"/>
      <c r="FI333" s="21"/>
      <c r="FJ333" s="21"/>
      <c r="FK333" s="21"/>
      <c r="FL333" s="21"/>
      <c r="FM333" s="21"/>
      <c r="FN333" s="21"/>
      <c r="FO333" s="21"/>
    </row>
    <row r="334" spans="70:171" s="13" customFormat="1" ht="15" customHeight="1" x14ac:dyDescent="0.2">
      <c r="BR334" s="21"/>
      <c r="BS334" s="21"/>
      <c r="BT334" s="21"/>
      <c r="BU334" s="21"/>
      <c r="BV334" s="21"/>
      <c r="BW334" s="21"/>
      <c r="BX334" s="21"/>
      <c r="BY334" s="21"/>
      <c r="BZ334" s="21"/>
      <c r="CA334" s="21"/>
      <c r="CB334" s="21"/>
      <c r="CC334" s="21"/>
      <c r="CD334" s="21"/>
      <c r="CE334" s="21"/>
      <c r="CF334" s="21"/>
      <c r="CG334" s="21"/>
      <c r="CH334" s="21"/>
      <c r="CI334" s="21"/>
      <c r="CJ334" s="21"/>
      <c r="CK334" s="21"/>
      <c r="CL334" s="21"/>
      <c r="CM334" s="21"/>
      <c r="CN334" s="21"/>
      <c r="CO334" s="21"/>
      <c r="CP334" s="21"/>
      <c r="CQ334" s="21"/>
      <c r="CR334" s="21"/>
      <c r="CS334" s="21"/>
      <c r="CT334" s="21"/>
      <c r="CU334" s="21"/>
      <c r="CV334" s="21"/>
      <c r="CW334" s="21"/>
      <c r="CX334" s="21"/>
      <c r="CY334" s="21"/>
      <c r="CZ334" s="21"/>
      <c r="DA334" s="21"/>
      <c r="DB334" s="21"/>
      <c r="DC334" s="21"/>
      <c r="DD334" s="21"/>
      <c r="DE334" s="21"/>
      <c r="DF334" s="21"/>
      <c r="DG334" s="21"/>
      <c r="DH334" s="21"/>
      <c r="DI334" s="21"/>
      <c r="DJ334" s="21"/>
      <c r="DK334" s="21"/>
      <c r="DL334" s="21"/>
      <c r="DM334" s="21"/>
      <c r="DN334" s="21"/>
      <c r="DO334" s="21"/>
      <c r="DP334" s="21"/>
      <c r="DQ334" s="21"/>
      <c r="DR334" s="21"/>
      <c r="DS334" s="21"/>
      <c r="DT334" s="21"/>
      <c r="DU334" s="21"/>
      <c r="DV334" s="21"/>
      <c r="DW334" s="21"/>
      <c r="DX334" s="21"/>
      <c r="DY334" s="21"/>
      <c r="DZ334" s="21"/>
      <c r="EA334" s="21"/>
      <c r="EB334" s="21"/>
      <c r="EC334" s="21"/>
      <c r="ED334" s="21"/>
      <c r="EE334" s="21"/>
      <c r="EF334" s="21"/>
      <c r="EG334" s="21"/>
      <c r="EH334" s="21"/>
      <c r="EI334" s="21"/>
      <c r="EJ334" s="21"/>
      <c r="EK334" s="21"/>
      <c r="EL334" s="21"/>
      <c r="EM334" s="21"/>
      <c r="EN334" s="21"/>
      <c r="EO334" s="21"/>
      <c r="EP334" s="21"/>
      <c r="EQ334" s="21"/>
      <c r="ER334" s="21"/>
      <c r="ES334" s="21"/>
      <c r="ET334" s="21"/>
      <c r="EU334" s="21"/>
      <c r="EV334" s="21"/>
      <c r="EW334" s="21"/>
      <c r="EX334" s="21"/>
      <c r="EY334" s="21"/>
      <c r="EZ334" s="21"/>
      <c r="FA334" s="21"/>
      <c r="FB334" s="21"/>
      <c r="FC334" s="21"/>
      <c r="FD334" s="21"/>
      <c r="FE334" s="21"/>
      <c r="FF334" s="21"/>
      <c r="FG334" s="21"/>
      <c r="FH334" s="21"/>
      <c r="FI334" s="21"/>
      <c r="FJ334" s="21"/>
      <c r="FK334" s="21"/>
      <c r="FL334" s="21"/>
      <c r="FM334" s="21"/>
      <c r="FN334" s="21"/>
      <c r="FO334" s="21"/>
    </row>
    <row r="335" spans="70:171" s="13" customFormat="1" ht="15" customHeight="1" x14ac:dyDescent="0.2">
      <c r="BR335" s="21"/>
      <c r="BS335" s="21"/>
      <c r="BT335" s="21"/>
      <c r="BU335" s="21"/>
      <c r="BV335" s="21"/>
      <c r="BW335" s="21"/>
      <c r="BX335" s="21"/>
      <c r="BY335" s="21"/>
      <c r="BZ335" s="21"/>
      <c r="CA335" s="21"/>
      <c r="CB335" s="21"/>
      <c r="CC335" s="21"/>
      <c r="CD335" s="21"/>
      <c r="CE335" s="21"/>
      <c r="CF335" s="21"/>
      <c r="CG335" s="21"/>
      <c r="CH335" s="21"/>
      <c r="CI335" s="21"/>
      <c r="CJ335" s="21"/>
      <c r="CK335" s="21"/>
      <c r="CL335" s="21"/>
      <c r="CM335" s="21"/>
      <c r="CN335" s="21"/>
      <c r="CO335" s="21"/>
      <c r="CP335" s="21"/>
      <c r="CQ335" s="21"/>
      <c r="CR335" s="21"/>
      <c r="CS335" s="21"/>
      <c r="CT335" s="21"/>
      <c r="CU335" s="21"/>
      <c r="CV335" s="21"/>
      <c r="CW335" s="21"/>
      <c r="CX335" s="21"/>
      <c r="CY335" s="21"/>
      <c r="CZ335" s="21"/>
      <c r="DA335" s="21"/>
      <c r="DB335" s="21"/>
      <c r="DC335" s="21"/>
      <c r="DD335" s="21"/>
      <c r="DE335" s="21"/>
      <c r="DF335" s="21"/>
      <c r="DG335" s="21"/>
      <c r="DH335" s="21"/>
      <c r="DI335" s="21"/>
      <c r="DJ335" s="21"/>
      <c r="DK335" s="21"/>
      <c r="DL335" s="21"/>
      <c r="DM335" s="21"/>
      <c r="DN335" s="21"/>
      <c r="DO335" s="21"/>
      <c r="DP335" s="21"/>
      <c r="DQ335" s="21"/>
      <c r="DR335" s="21"/>
      <c r="DS335" s="21"/>
      <c r="DT335" s="21"/>
      <c r="DU335" s="21"/>
      <c r="DV335" s="21"/>
      <c r="DW335" s="21"/>
      <c r="DX335" s="21"/>
      <c r="DY335" s="21"/>
      <c r="DZ335" s="21"/>
      <c r="EA335" s="21"/>
      <c r="EB335" s="21"/>
      <c r="EC335" s="21"/>
      <c r="ED335" s="21"/>
      <c r="EE335" s="21"/>
      <c r="EF335" s="21"/>
      <c r="EG335" s="21"/>
      <c r="EH335" s="21"/>
      <c r="EI335" s="21"/>
      <c r="EJ335" s="21"/>
      <c r="EK335" s="21"/>
      <c r="EL335" s="21"/>
      <c r="EM335" s="21"/>
      <c r="EN335" s="21"/>
      <c r="EO335" s="21"/>
      <c r="EP335" s="21"/>
      <c r="EQ335" s="21"/>
      <c r="ER335" s="21"/>
      <c r="ES335" s="21"/>
      <c r="ET335" s="21"/>
      <c r="EU335" s="21"/>
      <c r="EV335" s="21"/>
      <c r="EW335" s="21"/>
      <c r="EX335" s="21"/>
      <c r="EY335" s="21"/>
      <c r="EZ335" s="21"/>
      <c r="FA335" s="21"/>
      <c r="FB335" s="21"/>
      <c r="FC335" s="21"/>
      <c r="FD335" s="21"/>
      <c r="FE335" s="21"/>
      <c r="FF335" s="21"/>
      <c r="FG335" s="21"/>
      <c r="FH335" s="21"/>
      <c r="FI335" s="21"/>
      <c r="FJ335" s="21"/>
      <c r="FK335" s="21"/>
      <c r="FL335" s="21"/>
      <c r="FM335" s="21"/>
      <c r="FN335" s="21"/>
      <c r="FO335" s="21"/>
    </row>
    <row r="336" spans="70:171" s="13" customFormat="1" ht="15" customHeight="1" x14ac:dyDescent="0.2">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c r="EM336" s="21"/>
      <c r="EN336" s="21"/>
      <c r="EO336" s="21"/>
      <c r="EP336" s="21"/>
      <c r="EQ336" s="21"/>
      <c r="ER336" s="21"/>
      <c r="ES336" s="21"/>
      <c r="ET336" s="21"/>
      <c r="EU336" s="21"/>
      <c r="EV336" s="21"/>
      <c r="EW336" s="21"/>
      <c r="EX336" s="21"/>
      <c r="EY336" s="21"/>
      <c r="EZ336" s="21"/>
      <c r="FA336" s="21"/>
      <c r="FB336" s="21"/>
      <c r="FC336" s="21"/>
      <c r="FD336" s="21"/>
      <c r="FE336" s="21"/>
      <c r="FF336" s="21"/>
      <c r="FG336" s="21"/>
      <c r="FH336" s="21"/>
      <c r="FI336" s="21"/>
      <c r="FJ336" s="21"/>
      <c r="FK336" s="21"/>
      <c r="FL336" s="21"/>
      <c r="FM336" s="21"/>
      <c r="FN336" s="21"/>
      <c r="FO336" s="21"/>
    </row>
    <row r="337" spans="70:171" s="13" customFormat="1" ht="15" customHeight="1" x14ac:dyDescent="0.2">
      <c r="BR337" s="21"/>
      <c r="BS337" s="21"/>
      <c r="BT337" s="21"/>
      <c r="BU337" s="21"/>
      <c r="BV337" s="21"/>
      <c r="BW337" s="21"/>
      <c r="BX337" s="21"/>
      <c r="BY337" s="21"/>
      <c r="BZ337" s="21"/>
      <c r="CA337" s="21"/>
      <c r="CB337" s="21"/>
      <c r="CC337" s="21"/>
      <c r="CD337" s="21"/>
      <c r="CE337" s="21"/>
      <c r="CF337" s="21"/>
      <c r="CG337" s="21"/>
      <c r="CH337" s="21"/>
      <c r="CI337" s="21"/>
      <c r="CJ337" s="21"/>
      <c r="CK337" s="21"/>
      <c r="CL337" s="21"/>
      <c r="CM337" s="21"/>
      <c r="CN337" s="21"/>
      <c r="CO337" s="21"/>
      <c r="CP337" s="21"/>
      <c r="CQ337" s="21"/>
      <c r="CR337" s="21"/>
      <c r="CS337" s="21"/>
      <c r="CT337" s="21"/>
      <c r="CU337" s="21"/>
      <c r="CV337" s="21"/>
      <c r="CW337" s="21"/>
      <c r="CX337" s="21"/>
      <c r="CY337" s="21"/>
      <c r="CZ337" s="21"/>
      <c r="DA337" s="21"/>
      <c r="DB337" s="21"/>
      <c r="DC337" s="21"/>
      <c r="DD337" s="21"/>
      <c r="DE337" s="21"/>
      <c r="DF337" s="21"/>
      <c r="DG337" s="21"/>
      <c r="DH337" s="21"/>
      <c r="DI337" s="21"/>
      <c r="DJ337" s="21"/>
      <c r="DK337" s="21"/>
      <c r="DL337" s="21"/>
      <c r="DM337" s="21"/>
      <c r="DN337" s="21"/>
      <c r="DO337" s="21"/>
      <c r="DP337" s="21"/>
      <c r="DQ337" s="21"/>
      <c r="DR337" s="21"/>
      <c r="DS337" s="21"/>
      <c r="DT337" s="21"/>
      <c r="DU337" s="21"/>
      <c r="DV337" s="21"/>
      <c r="DW337" s="21"/>
      <c r="DX337" s="21"/>
      <c r="DY337" s="21"/>
      <c r="DZ337" s="21"/>
      <c r="EA337" s="21"/>
      <c r="EB337" s="21"/>
      <c r="EC337" s="21"/>
      <c r="ED337" s="21"/>
      <c r="EE337" s="21"/>
      <c r="EF337" s="21"/>
      <c r="EG337" s="21"/>
      <c r="EH337" s="21"/>
      <c r="EI337" s="21"/>
      <c r="EJ337" s="21"/>
      <c r="EK337" s="21"/>
      <c r="EL337" s="21"/>
      <c r="EM337" s="21"/>
      <c r="EN337" s="21"/>
      <c r="EO337" s="21"/>
      <c r="EP337" s="21"/>
      <c r="EQ337" s="21"/>
      <c r="ER337" s="21"/>
      <c r="ES337" s="21"/>
      <c r="ET337" s="21"/>
      <c r="EU337" s="21"/>
      <c r="EV337" s="21"/>
      <c r="EW337" s="21"/>
      <c r="EX337" s="21"/>
      <c r="EY337" s="21"/>
      <c r="EZ337" s="21"/>
      <c r="FA337" s="21"/>
      <c r="FB337" s="21"/>
      <c r="FC337" s="21"/>
      <c r="FD337" s="21"/>
      <c r="FE337" s="21"/>
      <c r="FF337" s="21"/>
      <c r="FG337" s="21"/>
      <c r="FH337" s="21"/>
      <c r="FI337" s="21"/>
      <c r="FJ337" s="21"/>
      <c r="FK337" s="21"/>
      <c r="FL337" s="21"/>
      <c r="FM337" s="21"/>
      <c r="FN337" s="21"/>
      <c r="FO337" s="21"/>
    </row>
    <row r="338" spans="70:171" s="13" customFormat="1" ht="15" customHeight="1" x14ac:dyDescent="0.2">
      <c r="BR338" s="21"/>
      <c r="BS338" s="21"/>
      <c r="BT338" s="21"/>
      <c r="BU338" s="21"/>
      <c r="BV338" s="21"/>
      <c r="BW338" s="21"/>
      <c r="BX338" s="21"/>
      <c r="BY338" s="21"/>
      <c r="BZ338" s="21"/>
      <c r="CA338" s="21"/>
      <c r="CB338" s="21"/>
      <c r="CC338" s="21"/>
      <c r="CD338" s="21"/>
      <c r="CE338" s="21"/>
      <c r="CF338" s="21"/>
      <c r="CG338" s="21"/>
      <c r="CH338" s="21"/>
      <c r="CI338" s="21"/>
      <c r="CJ338" s="21"/>
      <c r="CK338" s="21"/>
      <c r="CL338" s="21"/>
      <c r="CM338" s="21"/>
      <c r="CN338" s="21"/>
      <c r="CO338" s="21"/>
      <c r="CP338" s="21"/>
      <c r="CQ338" s="21"/>
      <c r="CR338" s="21"/>
      <c r="CS338" s="21"/>
      <c r="CT338" s="21"/>
      <c r="CU338" s="21"/>
      <c r="CV338" s="21"/>
      <c r="CW338" s="21"/>
      <c r="CX338" s="21"/>
      <c r="CY338" s="21"/>
      <c r="CZ338" s="21"/>
      <c r="DA338" s="21"/>
      <c r="DB338" s="21"/>
      <c r="DC338" s="21"/>
      <c r="DD338" s="21"/>
      <c r="DE338" s="21"/>
      <c r="DF338" s="21"/>
      <c r="DG338" s="21"/>
      <c r="DH338" s="21"/>
      <c r="DI338" s="21"/>
      <c r="DJ338" s="21"/>
      <c r="DK338" s="21"/>
      <c r="DL338" s="21"/>
      <c r="DM338" s="21"/>
      <c r="DN338" s="21"/>
      <c r="DO338" s="21"/>
      <c r="DP338" s="21"/>
      <c r="DQ338" s="21"/>
      <c r="DR338" s="21"/>
      <c r="DS338" s="21"/>
      <c r="DT338" s="21"/>
      <c r="DU338" s="21"/>
      <c r="DV338" s="21"/>
      <c r="DW338" s="21"/>
      <c r="DX338" s="21"/>
      <c r="DY338" s="21"/>
      <c r="DZ338" s="21"/>
      <c r="EA338" s="21"/>
      <c r="EB338" s="21"/>
      <c r="EC338" s="21"/>
      <c r="ED338" s="21"/>
      <c r="EE338" s="21"/>
      <c r="EF338" s="21"/>
      <c r="EG338" s="21"/>
      <c r="EH338" s="21"/>
      <c r="EI338" s="21"/>
      <c r="EJ338" s="21"/>
      <c r="EK338" s="21"/>
      <c r="EL338" s="21"/>
      <c r="EM338" s="21"/>
      <c r="EN338" s="21"/>
      <c r="EO338" s="21"/>
      <c r="EP338" s="21"/>
      <c r="EQ338" s="21"/>
      <c r="ER338" s="21"/>
      <c r="ES338" s="21"/>
      <c r="ET338" s="21"/>
      <c r="EU338" s="21"/>
      <c r="EV338" s="21"/>
      <c r="EW338" s="21"/>
      <c r="EX338" s="21"/>
      <c r="EY338" s="21"/>
      <c r="EZ338" s="21"/>
      <c r="FA338" s="21"/>
      <c r="FB338" s="21"/>
      <c r="FC338" s="21"/>
      <c r="FD338" s="21"/>
      <c r="FE338" s="21"/>
      <c r="FF338" s="21"/>
      <c r="FG338" s="21"/>
      <c r="FH338" s="21"/>
      <c r="FI338" s="21"/>
      <c r="FJ338" s="21"/>
      <c r="FK338" s="21"/>
      <c r="FL338" s="21"/>
      <c r="FM338" s="21"/>
      <c r="FN338" s="21"/>
      <c r="FO338" s="21"/>
    </row>
    <row r="339" spans="70:171" s="13" customFormat="1" ht="15" customHeight="1" x14ac:dyDescent="0.2">
      <c r="BR339" s="21"/>
      <c r="BS339" s="21"/>
      <c r="BT339" s="21"/>
      <c r="BU339" s="21"/>
      <c r="BV339" s="21"/>
      <c r="BW339" s="21"/>
      <c r="BX339" s="21"/>
      <c r="BY339" s="21"/>
      <c r="BZ339" s="21"/>
      <c r="CA339" s="21"/>
      <c r="CB339" s="21"/>
      <c r="CC339" s="21"/>
      <c r="CD339" s="21"/>
      <c r="CE339" s="21"/>
      <c r="CF339" s="21"/>
      <c r="CG339" s="21"/>
      <c r="CH339" s="21"/>
      <c r="CI339" s="21"/>
      <c r="CJ339" s="21"/>
      <c r="CK339" s="21"/>
      <c r="CL339" s="21"/>
      <c r="CM339" s="21"/>
      <c r="CN339" s="21"/>
      <c r="CO339" s="21"/>
      <c r="CP339" s="21"/>
      <c r="CQ339" s="21"/>
      <c r="CR339" s="21"/>
      <c r="CS339" s="21"/>
      <c r="CT339" s="21"/>
      <c r="CU339" s="21"/>
      <c r="CV339" s="21"/>
      <c r="CW339" s="21"/>
      <c r="CX339" s="21"/>
      <c r="CY339" s="21"/>
      <c r="CZ339" s="21"/>
      <c r="DA339" s="21"/>
      <c r="DB339" s="21"/>
      <c r="DC339" s="21"/>
      <c r="DD339" s="21"/>
      <c r="DE339" s="21"/>
      <c r="DF339" s="21"/>
      <c r="DG339" s="21"/>
      <c r="DH339" s="21"/>
      <c r="DI339" s="21"/>
      <c r="DJ339" s="21"/>
      <c r="DK339" s="21"/>
      <c r="DL339" s="21"/>
      <c r="DM339" s="21"/>
      <c r="DN339" s="21"/>
      <c r="DO339" s="21"/>
      <c r="DP339" s="21"/>
      <c r="DQ339" s="21"/>
      <c r="DR339" s="21"/>
      <c r="DS339" s="21"/>
      <c r="DT339" s="21"/>
      <c r="DU339" s="21"/>
      <c r="DV339" s="21"/>
      <c r="DW339" s="21"/>
      <c r="DX339" s="21"/>
      <c r="DY339" s="21"/>
      <c r="DZ339" s="21"/>
      <c r="EA339" s="21"/>
      <c r="EB339" s="21"/>
      <c r="EC339" s="21"/>
      <c r="ED339" s="21"/>
      <c r="EE339" s="21"/>
      <c r="EF339" s="21"/>
      <c r="EG339" s="21"/>
      <c r="EH339" s="21"/>
      <c r="EI339" s="21"/>
      <c r="EJ339" s="21"/>
      <c r="EK339" s="21"/>
      <c r="EL339" s="21"/>
      <c r="EM339" s="21"/>
      <c r="EN339" s="21"/>
      <c r="EO339" s="21"/>
      <c r="EP339" s="21"/>
      <c r="EQ339" s="21"/>
      <c r="ER339" s="21"/>
      <c r="ES339" s="21"/>
      <c r="ET339" s="21"/>
      <c r="EU339" s="21"/>
      <c r="EV339" s="21"/>
      <c r="EW339" s="21"/>
      <c r="EX339" s="21"/>
      <c r="EY339" s="21"/>
      <c r="EZ339" s="21"/>
      <c r="FA339" s="21"/>
      <c r="FB339" s="21"/>
      <c r="FC339" s="21"/>
      <c r="FD339" s="21"/>
      <c r="FE339" s="21"/>
      <c r="FF339" s="21"/>
      <c r="FG339" s="21"/>
      <c r="FH339" s="21"/>
      <c r="FI339" s="21"/>
      <c r="FJ339" s="21"/>
      <c r="FK339" s="21"/>
      <c r="FL339" s="21"/>
      <c r="FM339" s="21"/>
      <c r="FN339" s="21"/>
      <c r="FO339" s="21"/>
    </row>
    <row r="340" spans="70:171" s="13" customFormat="1" ht="15" customHeight="1" x14ac:dyDescent="0.2">
      <c r="BR340" s="21"/>
      <c r="BS340" s="21"/>
      <c r="BT340" s="21"/>
      <c r="BU340" s="21"/>
      <c r="BV340" s="21"/>
      <c r="BW340" s="21"/>
      <c r="BX340" s="21"/>
      <c r="BY340" s="21"/>
      <c r="BZ340" s="21"/>
      <c r="CA340" s="21"/>
      <c r="CB340" s="21"/>
      <c r="CC340" s="21"/>
      <c r="CD340" s="21"/>
      <c r="CE340" s="21"/>
      <c r="CF340" s="21"/>
      <c r="CG340" s="21"/>
      <c r="CH340" s="21"/>
      <c r="CI340" s="21"/>
      <c r="CJ340" s="21"/>
      <c r="CK340" s="21"/>
      <c r="CL340" s="21"/>
      <c r="CM340" s="21"/>
      <c r="CN340" s="21"/>
      <c r="CO340" s="21"/>
      <c r="CP340" s="21"/>
      <c r="CQ340" s="21"/>
      <c r="CR340" s="21"/>
      <c r="CS340" s="21"/>
      <c r="CT340" s="21"/>
      <c r="CU340" s="21"/>
      <c r="CV340" s="21"/>
      <c r="CW340" s="21"/>
      <c r="CX340" s="21"/>
      <c r="CY340" s="21"/>
      <c r="CZ340" s="21"/>
      <c r="DA340" s="21"/>
      <c r="DB340" s="21"/>
      <c r="DC340" s="21"/>
      <c r="DD340" s="21"/>
      <c r="DE340" s="21"/>
      <c r="DF340" s="21"/>
      <c r="DG340" s="21"/>
      <c r="DH340" s="21"/>
      <c r="DI340" s="21"/>
      <c r="DJ340" s="21"/>
      <c r="DK340" s="21"/>
      <c r="DL340" s="21"/>
      <c r="DM340" s="21"/>
      <c r="DN340" s="21"/>
      <c r="DO340" s="21"/>
      <c r="DP340" s="21"/>
      <c r="DQ340" s="21"/>
      <c r="DR340" s="21"/>
      <c r="DS340" s="21"/>
      <c r="DT340" s="21"/>
      <c r="DU340" s="21"/>
      <c r="DV340" s="21"/>
      <c r="DW340" s="21"/>
      <c r="DX340" s="21"/>
      <c r="DY340" s="21"/>
      <c r="DZ340" s="21"/>
      <c r="EA340" s="21"/>
      <c r="EB340" s="21"/>
      <c r="EC340" s="21"/>
      <c r="ED340" s="21"/>
      <c r="EE340" s="21"/>
      <c r="EF340" s="21"/>
      <c r="EG340" s="21"/>
      <c r="EH340" s="21"/>
      <c r="EI340" s="21"/>
      <c r="EJ340" s="21"/>
      <c r="EK340" s="21"/>
      <c r="EL340" s="21"/>
      <c r="EM340" s="21"/>
      <c r="EN340" s="21"/>
      <c r="EO340" s="21"/>
      <c r="EP340" s="21"/>
      <c r="EQ340" s="21"/>
      <c r="ER340" s="21"/>
      <c r="ES340" s="21"/>
      <c r="ET340" s="21"/>
      <c r="EU340" s="21"/>
      <c r="EV340" s="21"/>
      <c r="EW340" s="21"/>
      <c r="EX340" s="21"/>
      <c r="EY340" s="21"/>
      <c r="EZ340" s="21"/>
      <c r="FA340" s="21"/>
      <c r="FB340" s="21"/>
      <c r="FC340" s="21"/>
      <c r="FD340" s="21"/>
      <c r="FE340" s="21"/>
      <c r="FF340" s="21"/>
      <c r="FG340" s="21"/>
      <c r="FH340" s="21"/>
      <c r="FI340" s="21"/>
      <c r="FJ340" s="21"/>
      <c r="FK340" s="21"/>
      <c r="FL340" s="21"/>
      <c r="FM340" s="21"/>
      <c r="FN340" s="21"/>
      <c r="FO340" s="21"/>
    </row>
    <row r="341" spans="70:171" s="13" customFormat="1" ht="15" customHeight="1" x14ac:dyDescent="0.2">
      <c r="BR341" s="21"/>
      <c r="BS341" s="21"/>
      <c r="BT341" s="21"/>
      <c r="BU341" s="21"/>
      <c r="BV341" s="21"/>
      <c r="BW341" s="21"/>
      <c r="BX341" s="21"/>
      <c r="BY341" s="21"/>
      <c r="BZ341" s="21"/>
      <c r="CA341" s="21"/>
      <c r="CB341" s="21"/>
      <c r="CC341" s="21"/>
      <c r="CD341" s="21"/>
      <c r="CE341" s="21"/>
      <c r="CF341" s="21"/>
      <c r="CG341" s="21"/>
      <c r="CH341" s="21"/>
      <c r="CI341" s="21"/>
      <c r="CJ341" s="21"/>
      <c r="CK341" s="21"/>
      <c r="CL341" s="21"/>
      <c r="CM341" s="21"/>
      <c r="CN341" s="21"/>
      <c r="CO341" s="21"/>
      <c r="CP341" s="21"/>
      <c r="CQ341" s="21"/>
      <c r="CR341" s="21"/>
      <c r="CS341" s="21"/>
      <c r="CT341" s="21"/>
      <c r="CU341" s="21"/>
      <c r="CV341" s="21"/>
      <c r="CW341" s="21"/>
      <c r="CX341" s="21"/>
      <c r="CY341" s="21"/>
      <c r="CZ341" s="21"/>
      <c r="DA341" s="21"/>
      <c r="DB341" s="21"/>
      <c r="DC341" s="21"/>
      <c r="DD341" s="21"/>
      <c r="DE341" s="21"/>
      <c r="DF341" s="21"/>
      <c r="DG341" s="21"/>
      <c r="DH341" s="21"/>
      <c r="DI341" s="21"/>
      <c r="DJ341" s="21"/>
      <c r="DK341" s="21"/>
      <c r="DL341" s="21"/>
      <c r="DM341" s="21"/>
      <c r="DN341" s="21"/>
      <c r="DO341" s="21"/>
      <c r="DP341" s="21"/>
      <c r="DQ341" s="21"/>
      <c r="DR341" s="21"/>
      <c r="DS341" s="21"/>
      <c r="DT341" s="21"/>
      <c r="DU341" s="21"/>
      <c r="DV341" s="21"/>
      <c r="DW341" s="21"/>
      <c r="DX341" s="21"/>
      <c r="DY341" s="21"/>
      <c r="DZ341" s="21"/>
      <c r="EA341" s="21"/>
      <c r="EB341" s="21"/>
      <c r="EC341" s="21"/>
      <c r="ED341" s="21"/>
      <c r="EE341" s="21"/>
      <c r="EF341" s="21"/>
      <c r="EG341" s="21"/>
      <c r="EH341" s="21"/>
      <c r="EI341" s="21"/>
      <c r="EJ341" s="21"/>
      <c r="EK341" s="21"/>
      <c r="EL341" s="21"/>
      <c r="EM341" s="21"/>
      <c r="EN341" s="21"/>
      <c r="EO341" s="21"/>
      <c r="EP341" s="21"/>
      <c r="EQ341" s="21"/>
      <c r="ER341" s="21"/>
      <c r="ES341" s="21"/>
      <c r="ET341" s="21"/>
      <c r="EU341" s="21"/>
      <c r="EV341" s="21"/>
      <c r="EW341" s="21"/>
      <c r="EX341" s="21"/>
      <c r="EY341" s="21"/>
      <c r="EZ341" s="21"/>
      <c r="FA341" s="21"/>
      <c r="FB341" s="21"/>
      <c r="FC341" s="21"/>
      <c r="FD341" s="21"/>
      <c r="FE341" s="21"/>
      <c r="FF341" s="21"/>
      <c r="FG341" s="21"/>
      <c r="FH341" s="21"/>
      <c r="FI341" s="21"/>
      <c r="FJ341" s="21"/>
      <c r="FK341" s="21"/>
      <c r="FL341" s="21"/>
      <c r="FM341" s="21"/>
      <c r="FN341" s="21"/>
      <c r="FO341" s="21"/>
    </row>
    <row r="342" spans="70:171" s="13" customFormat="1" ht="15" customHeight="1" x14ac:dyDescent="0.2">
      <c r="BR342" s="21"/>
      <c r="BS342" s="21"/>
      <c r="BT342" s="21"/>
      <c r="BU342" s="21"/>
      <c r="BV342" s="21"/>
      <c r="BW342" s="21"/>
      <c r="BX342" s="21"/>
      <c r="BY342" s="21"/>
      <c r="BZ342" s="21"/>
      <c r="CA342" s="21"/>
      <c r="CB342" s="21"/>
      <c r="CC342" s="21"/>
      <c r="CD342" s="21"/>
      <c r="CE342" s="21"/>
      <c r="CF342" s="21"/>
      <c r="CG342" s="21"/>
      <c r="CH342" s="21"/>
      <c r="CI342" s="21"/>
      <c r="CJ342" s="21"/>
      <c r="CK342" s="21"/>
      <c r="CL342" s="21"/>
      <c r="CM342" s="21"/>
      <c r="CN342" s="21"/>
      <c r="CO342" s="21"/>
      <c r="CP342" s="21"/>
      <c r="CQ342" s="21"/>
      <c r="CR342" s="21"/>
      <c r="CS342" s="21"/>
      <c r="CT342" s="21"/>
      <c r="CU342" s="21"/>
      <c r="CV342" s="21"/>
      <c r="CW342" s="21"/>
      <c r="CX342" s="21"/>
      <c r="CY342" s="21"/>
      <c r="CZ342" s="21"/>
      <c r="DA342" s="21"/>
      <c r="DB342" s="21"/>
      <c r="DC342" s="21"/>
      <c r="DD342" s="21"/>
      <c r="DE342" s="21"/>
      <c r="DF342" s="21"/>
      <c r="DG342" s="21"/>
      <c r="DH342" s="21"/>
      <c r="DI342" s="21"/>
      <c r="DJ342" s="21"/>
      <c r="DK342" s="21"/>
      <c r="DL342" s="21"/>
      <c r="DM342" s="21"/>
      <c r="DN342" s="21"/>
      <c r="DO342" s="21"/>
      <c r="DP342" s="21"/>
      <c r="DQ342" s="21"/>
      <c r="DR342" s="21"/>
      <c r="DS342" s="21"/>
      <c r="DT342" s="21"/>
      <c r="DU342" s="21"/>
      <c r="DV342" s="21"/>
      <c r="DW342" s="21"/>
      <c r="DX342" s="21"/>
      <c r="DY342" s="21"/>
      <c r="DZ342" s="21"/>
      <c r="EA342" s="21"/>
      <c r="EB342" s="21"/>
      <c r="EC342" s="21"/>
      <c r="ED342" s="21"/>
      <c r="EE342" s="21"/>
      <c r="EF342" s="21"/>
      <c r="EG342" s="21"/>
      <c r="EH342" s="21"/>
      <c r="EI342" s="21"/>
      <c r="EJ342" s="21"/>
      <c r="EK342" s="21"/>
      <c r="EL342" s="21"/>
      <c r="EM342" s="21"/>
      <c r="EN342" s="21"/>
      <c r="EO342" s="21"/>
      <c r="EP342" s="21"/>
      <c r="EQ342" s="21"/>
      <c r="ER342" s="21"/>
      <c r="ES342" s="21"/>
      <c r="ET342" s="21"/>
      <c r="EU342" s="21"/>
      <c r="EV342" s="21"/>
      <c r="EW342" s="21"/>
      <c r="EX342" s="21"/>
      <c r="EY342" s="21"/>
      <c r="EZ342" s="21"/>
      <c r="FA342" s="21"/>
      <c r="FB342" s="21"/>
      <c r="FC342" s="21"/>
      <c r="FD342" s="21"/>
      <c r="FE342" s="21"/>
      <c r="FF342" s="21"/>
      <c r="FG342" s="21"/>
      <c r="FH342" s="21"/>
      <c r="FI342" s="21"/>
      <c r="FJ342" s="21"/>
      <c r="FK342" s="21"/>
      <c r="FL342" s="21"/>
      <c r="FM342" s="21"/>
      <c r="FN342" s="21"/>
      <c r="FO342" s="21"/>
    </row>
    <row r="343" spans="70:171" s="13" customFormat="1" ht="15" customHeight="1" x14ac:dyDescent="0.2">
      <c r="BR343" s="21"/>
      <c r="BS343" s="21"/>
      <c r="BT343" s="21"/>
      <c r="BU343" s="21"/>
      <c r="BV343" s="21"/>
      <c r="BW343" s="21"/>
      <c r="BX343" s="21"/>
      <c r="BY343" s="21"/>
      <c r="BZ343" s="21"/>
      <c r="CA343" s="21"/>
      <c r="CB343" s="21"/>
      <c r="CC343" s="21"/>
      <c r="CD343" s="21"/>
      <c r="CE343" s="21"/>
      <c r="CF343" s="21"/>
      <c r="CG343" s="21"/>
      <c r="CH343" s="21"/>
      <c r="CI343" s="21"/>
      <c r="CJ343" s="21"/>
      <c r="CK343" s="21"/>
      <c r="CL343" s="21"/>
      <c r="CM343" s="21"/>
      <c r="CN343" s="21"/>
      <c r="CO343" s="21"/>
      <c r="CP343" s="21"/>
      <c r="CQ343" s="21"/>
      <c r="CR343" s="21"/>
      <c r="CS343" s="21"/>
      <c r="CT343" s="21"/>
      <c r="CU343" s="21"/>
      <c r="CV343" s="21"/>
      <c r="CW343" s="21"/>
      <c r="CX343" s="21"/>
      <c r="CY343" s="21"/>
      <c r="CZ343" s="21"/>
      <c r="DA343" s="21"/>
      <c r="DB343" s="21"/>
      <c r="DC343" s="21"/>
      <c r="DD343" s="21"/>
      <c r="DE343" s="21"/>
      <c r="DF343" s="21"/>
      <c r="DG343" s="21"/>
      <c r="DH343" s="21"/>
      <c r="DI343" s="21"/>
      <c r="DJ343" s="21"/>
      <c r="DK343" s="21"/>
      <c r="DL343" s="21"/>
      <c r="DM343" s="21"/>
      <c r="DN343" s="21"/>
      <c r="DO343" s="21"/>
      <c r="DP343" s="21"/>
      <c r="DQ343" s="21"/>
      <c r="DR343" s="21"/>
      <c r="DS343" s="21"/>
      <c r="DT343" s="21"/>
      <c r="DU343" s="21"/>
      <c r="DV343" s="21"/>
      <c r="DW343" s="21"/>
      <c r="DX343" s="21"/>
      <c r="DY343" s="21"/>
      <c r="DZ343" s="21"/>
      <c r="EA343" s="21"/>
      <c r="EB343" s="21"/>
      <c r="EC343" s="21"/>
      <c r="ED343" s="21"/>
      <c r="EE343" s="21"/>
      <c r="EF343" s="21"/>
      <c r="EG343" s="21"/>
      <c r="EH343" s="21"/>
      <c r="EI343" s="21"/>
      <c r="EJ343" s="21"/>
      <c r="EK343" s="21"/>
      <c r="EL343" s="21"/>
      <c r="EM343" s="21"/>
      <c r="EN343" s="21"/>
      <c r="EO343" s="21"/>
      <c r="EP343" s="21"/>
      <c r="EQ343" s="21"/>
      <c r="ER343" s="21"/>
      <c r="ES343" s="21"/>
      <c r="ET343" s="21"/>
      <c r="EU343" s="21"/>
      <c r="EV343" s="21"/>
      <c r="EW343" s="21"/>
      <c r="EX343" s="21"/>
      <c r="EY343" s="21"/>
      <c r="EZ343" s="21"/>
      <c r="FA343" s="21"/>
      <c r="FB343" s="21"/>
      <c r="FC343" s="21"/>
      <c r="FD343" s="21"/>
      <c r="FE343" s="21"/>
      <c r="FF343" s="21"/>
      <c r="FG343" s="21"/>
      <c r="FH343" s="21"/>
      <c r="FI343" s="21"/>
      <c r="FJ343" s="21"/>
      <c r="FK343" s="21"/>
      <c r="FL343" s="21"/>
      <c r="FM343" s="21"/>
      <c r="FN343" s="21"/>
      <c r="FO343" s="21"/>
    </row>
    <row r="344" spans="70:171" s="13" customFormat="1" ht="15" customHeight="1" x14ac:dyDescent="0.2">
      <c r="BR344" s="21"/>
      <c r="BS344" s="21"/>
      <c r="BT344" s="21"/>
      <c r="BU344" s="21"/>
      <c r="BV344" s="21"/>
      <c r="BW344" s="21"/>
      <c r="BX344" s="21"/>
      <c r="BY344" s="21"/>
      <c r="BZ344" s="21"/>
      <c r="CA344" s="21"/>
      <c r="CB344" s="21"/>
      <c r="CC344" s="21"/>
      <c r="CD344" s="21"/>
      <c r="CE344" s="21"/>
      <c r="CF344" s="21"/>
      <c r="CG344" s="21"/>
      <c r="CH344" s="21"/>
      <c r="CI344" s="21"/>
      <c r="CJ344" s="21"/>
      <c r="CK344" s="21"/>
      <c r="CL344" s="21"/>
      <c r="CM344" s="21"/>
      <c r="CN344" s="21"/>
      <c r="CO344" s="21"/>
      <c r="CP344" s="21"/>
      <c r="CQ344" s="21"/>
      <c r="CR344" s="21"/>
      <c r="CS344" s="21"/>
      <c r="CT344" s="21"/>
      <c r="CU344" s="21"/>
      <c r="CV344" s="21"/>
      <c r="CW344" s="21"/>
      <c r="CX344" s="21"/>
      <c r="CY344" s="21"/>
      <c r="CZ344" s="21"/>
      <c r="DA344" s="21"/>
      <c r="DB344" s="21"/>
      <c r="DC344" s="21"/>
      <c r="DD344" s="21"/>
      <c r="DE344" s="21"/>
      <c r="DF344" s="21"/>
      <c r="DG344" s="21"/>
      <c r="DH344" s="21"/>
      <c r="DI344" s="21"/>
      <c r="DJ344" s="21"/>
      <c r="DK344" s="21"/>
      <c r="DL344" s="21"/>
      <c r="DM344" s="21"/>
      <c r="DN344" s="21"/>
      <c r="DO344" s="21"/>
      <c r="DP344" s="21"/>
      <c r="DQ344" s="21"/>
      <c r="DR344" s="21"/>
      <c r="DS344" s="21"/>
      <c r="DT344" s="21"/>
      <c r="DU344" s="21"/>
      <c r="DV344" s="21"/>
      <c r="DW344" s="21"/>
      <c r="DX344" s="21"/>
      <c r="DY344" s="21"/>
      <c r="DZ344" s="21"/>
      <c r="EA344" s="21"/>
      <c r="EB344" s="21"/>
      <c r="EC344" s="21"/>
      <c r="ED344" s="21"/>
      <c r="EE344" s="21"/>
      <c r="EF344" s="21"/>
      <c r="EG344" s="21"/>
      <c r="EH344" s="21"/>
      <c r="EI344" s="21"/>
      <c r="EJ344" s="21"/>
      <c r="EK344" s="21"/>
      <c r="EL344" s="21"/>
      <c r="EM344" s="21"/>
      <c r="EN344" s="21"/>
      <c r="EO344" s="21"/>
      <c r="EP344" s="21"/>
      <c r="EQ344" s="21"/>
      <c r="ER344" s="21"/>
      <c r="ES344" s="21"/>
      <c r="ET344" s="21"/>
      <c r="EU344" s="21"/>
      <c r="EV344" s="21"/>
      <c r="EW344" s="21"/>
      <c r="EX344" s="21"/>
      <c r="EY344" s="21"/>
      <c r="EZ344" s="21"/>
      <c r="FA344" s="21"/>
      <c r="FB344" s="21"/>
      <c r="FC344" s="21"/>
      <c r="FD344" s="21"/>
      <c r="FE344" s="21"/>
      <c r="FF344" s="21"/>
      <c r="FG344" s="21"/>
      <c r="FH344" s="21"/>
      <c r="FI344" s="21"/>
      <c r="FJ344" s="21"/>
      <c r="FK344" s="21"/>
      <c r="FL344" s="21"/>
      <c r="FM344" s="21"/>
      <c r="FN344" s="21"/>
      <c r="FO344" s="21"/>
    </row>
    <row r="345" spans="70:171" s="13" customFormat="1" ht="15" customHeight="1" x14ac:dyDescent="0.2">
      <c r="BR345" s="21"/>
      <c r="BS345" s="21"/>
      <c r="BT345" s="21"/>
      <c r="BU345" s="21"/>
      <c r="BV345" s="21"/>
      <c r="BW345" s="21"/>
      <c r="BX345" s="21"/>
      <c r="BY345" s="21"/>
      <c r="BZ345" s="21"/>
      <c r="CA345" s="21"/>
      <c r="CB345" s="21"/>
      <c r="CC345" s="21"/>
      <c r="CD345" s="21"/>
      <c r="CE345" s="21"/>
      <c r="CF345" s="21"/>
      <c r="CG345" s="21"/>
      <c r="CH345" s="21"/>
      <c r="CI345" s="21"/>
      <c r="CJ345" s="21"/>
      <c r="CK345" s="21"/>
      <c r="CL345" s="21"/>
      <c r="CM345" s="21"/>
      <c r="CN345" s="21"/>
      <c r="CO345" s="21"/>
      <c r="CP345" s="21"/>
      <c r="CQ345" s="21"/>
      <c r="CR345" s="21"/>
      <c r="CS345" s="21"/>
      <c r="CT345" s="21"/>
      <c r="CU345" s="21"/>
      <c r="CV345" s="21"/>
      <c r="CW345" s="21"/>
      <c r="CX345" s="21"/>
      <c r="CY345" s="21"/>
      <c r="CZ345" s="21"/>
      <c r="DA345" s="21"/>
      <c r="DB345" s="21"/>
      <c r="DC345" s="21"/>
      <c r="DD345" s="21"/>
      <c r="DE345" s="21"/>
      <c r="DF345" s="21"/>
      <c r="DG345" s="21"/>
      <c r="DH345" s="21"/>
      <c r="DI345" s="21"/>
      <c r="DJ345" s="21"/>
      <c r="DK345" s="21"/>
      <c r="DL345" s="21"/>
      <c r="DM345" s="21"/>
      <c r="DN345" s="21"/>
      <c r="DO345" s="21"/>
      <c r="DP345" s="21"/>
      <c r="DQ345" s="21"/>
      <c r="DR345" s="21"/>
      <c r="DS345" s="21"/>
      <c r="DT345" s="21"/>
      <c r="DU345" s="21"/>
      <c r="DV345" s="21"/>
      <c r="DW345" s="21"/>
      <c r="DX345" s="21"/>
      <c r="DY345" s="21"/>
      <c r="DZ345" s="21"/>
      <c r="EA345" s="21"/>
      <c r="EB345" s="21"/>
      <c r="EC345" s="21"/>
      <c r="ED345" s="21"/>
      <c r="EE345" s="21"/>
      <c r="EF345" s="21"/>
      <c r="EG345" s="21"/>
      <c r="EH345" s="21"/>
      <c r="EI345" s="21"/>
      <c r="EJ345" s="21"/>
      <c r="EK345" s="21"/>
      <c r="EL345" s="21"/>
      <c r="EM345" s="21"/>
      <c r="EN345" s="21"/>
      <c r="EO345" s="21"/>
      <c r="EP345" s="21"/>
      <c r="EQ345" s="21"/>
      <c r="ER345" s="21"/>
      <c r="ES345" s="21"/>
      <c r="ET345" s="21"/>
      <c r="EU345" s="21"/>
      <c r="EV345" s="21"/>
      <c r="EW345" s="21"/>
      <c r="EX345" s="21"/>
      <c r="EY345" s="21"/>
      <c r="EZ345" s="21"/>
      <c r="FA345" s="21"/>
      <c r="FB345" s="21"/>
      <c r="FC345" s="21"/>
      <c r="FD345" s="21"/>
      <c r="FE345" s="21"/>
      <c r="FF345" s="21"/>
      <c r="FG345" s="21"/>
      <c r="FH345" s="21"/>
      <c r="FI345" s="21"/>
      <c r="FJ345" s="21"/>
      <c r="FK345" s="21"/>
      <c r="FL345" s="21"/>
      <c r="FM345" s="21"/>
      <c r="FN345" s="21"/>
      <c r="FO345" s="21"/>
    </row>
    <row r="346" spans="70:171" s="13" customFormat="1" ht="15" customHeight="1" x14ac:dyDescent="0.2">
      <c r="BR346" s="21"/>
      <c r="BS346" s="21"/>
      <c r="BT346" s="21"/>
      <c r="BU346" s="21"/>
      <c r="BV346" s="21"/>
      <c r="BW346" s="21"/>
      <c r="BX346" s="21"/>
      <c r="BY346" s="21"/>
      <c r="BZ346" s="21"/>
      <c r="CA346" s="21"/>
      <c r="CB346" s="21"/>
      <c r="CC346" s="21"/>
      <c r="CD346" s="21"/>
      <c r="CE346" s="21"/>
      <c r="CF346" s="21"/>
      <c r="CG346" s="21"/>
      <c r="CH346" s="21"/>
      <c r="CI346" s="21"/>
      <c r="CJ346" s="21"/>
      <c r="CK346" s="21"/>
      <c r="CL346" s="21"/>
      <c r="CM346" s="21"/>
      <c r="CN346" s="21"/>
      <c r="CO346" s="21"/>
      <c r="CP346" s="21"/>
      <c r="CQ346" s="21"/>
      <c r="CR346" s="21"/>
      <c r="CS346" s="21"/>
      <c r="CT346" s="21"/>
      <c r="CU346" s="21"/>
      <c r="CV346" s="21"/>
      <c r="CW346" s="21"/>
      <c r="CX346" s="21"/>
      <c r="CY346" s="21"/>
      <c r="CZ346" s="21"/>
      <c r="DA346" s="21"/>
      <c r="DB346" s="21"/>
      <c r="DC346" s="21"/>
      <c r="DD346" s="21"/>
      <c r="DE346" s="21"/>
      <c r="DF346" s="21"/>
      <c r="DG346" s="21"/>
      <c r="DH346" s="21"/>
      <c r="DI346" s="21"/>
      <c r="DJ346" s="21"/>
      <c r="DK346" s="21"/>
      <c r="DL346" s="21"/>
      <c r="DM346" s="21"/>
      <c r="DN346" s="21"/>
      <c r="DO346" s="21"/>
      <c r="DP346" s="21"/>
      <c r="DQ346" s="21"/>
      <c r="DR346" s="21"/>
      <c r="DS346" s="21"/>
      <c r="DT346" s="21"/>
      <c r="DU346" s="21"/>
      <c r="DV346" s="21"/>
      <c r="DW346" s="21"/>
      <c r="DX346" s="21"/>
      <c r="DY346" s="21"/>
      <c r="DZ346" s="21"/>
      <c r="EA346" s="21"/>
      <c r="EB346" s="21"/>
      <c r="EC346" s="21"/>
      <c r="ED346" s="21"/>
      <c r="EE346" s="21"/>
      <c r="EF346" s="21"/>
      <c r="EG346" s="21"/>
      <c r="EH346" s="21"/>
      <c r="EI346" s="21"/>
      <c r="EJ346" s="21"/>
      <c r="EK346" s="21"/>
      <c r="EL346" s="21"/>
      <c r="EM346" s="21"/>
      <c r="EN346" s="21"/>
      <c r="EO346" s="21"/>
      <c r="EP346" s="21"/>
      <c r="EQ346" s="21"/>
      <c r="ER346" s="21"/>
      <c r="ES346" s="21"/>
      <c r="ET346" s="21"/>
      <c r="EU346" s="21"/>
      <c r="EV346" s="21"/>
      <c r="EW346" s="21"/>
      <c r="EX346" s="21"/>
      <c r="EY346" s="21"/>
      <c r="EZ346" s="21"/>
      <c r="FA346" s="21"/>
      <c r="FB346" s="21"/>
      <c r="FC346" s="21"/>
      <c r="FD346" s="21"/>
      <c r="FE346" s="21"/>
      <c r="FF346" s="21"/>
      <c r="FG346" s="21"/>
      <c r="FH346" s="21"/>
      <c r="FI346" s="21"/>
      <c r="FJ346" s="21"/>
      <c r="FK346" s="21"/>
      <c r="FL346" s="21"/>
      <c r="FM346" s="21"/>
      <c r="FN346" s="21"/>
      <c r="FO346" s="21"/>
    </row>
    <row r="347" spans="70:171" s="13" customFormat="1" ht="15" customHeight="1" x14ac:dyDescent="0.2">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1"/>
      <c r="EV347" s="21"/>
      <c r="EW347" s="21"/>
      <c r="EX347" s="21"/>
      <c r="EY347" s="21"/>
      <c r="EZ347" s="21"/>
      <c r="FA347" s="21"/>
      <c r="FB347" s="21"/>
      <c r="FC347" s="21"/>
      <c r="FD347" s="21"/>
      <c r="FE347" s="21"/>
      <c r="FF347" s="21"/>
      <c r="FG347" s="21"/>
      <c r="FH347" s="21"/>
      <c r="FI347" s="21"/>
      <c r="FJ347" s="21"/>
      <c r="FK347" s="21"/>
      <c r="FL347" s="21"/>
      <c r="FM347" s="21"/>
      <c r="FN347" s="21"/>
      <c r="FO347" s="21"/>
    </row>
    <row r="348" spans="70:171" s="13" customFormat="1" ht="15" customHeight="1" x14ac:dyDescent="0.2">
      <c r="BR348" s="21"/>
      <c r="BS348" s="21"/>
      <c r="BT348" s="21"/>
      <c r="BU348" s="21"/>
      <c r="BV348" s="21"/>
      <c r="BW348" s="21"/>
      <c r="BX348" s="21"/>
      <c r="BY348" s="21"/>
      <c r="BZ348" s="21"/>
      <c r="CA348" s="21"/>
      <c r="CB348" s="21"/>
      <c r="CC348" s="21"/>
      <c r="CD348" s="21"/>
      <c r="CE348" s="21"/>
      <c r="CF348" s="21"/>
      <c r="CG348" s="21"/>
      <c r="CH348" s="21"/>
      <c r="CI348" s="21"/>
      <c r="CJ348" s="21"/>
      <c r="CK348" s="21"/>
      <c r="CL348" s="21"/>
      <c r="CM348" s="21"/>
      <c r="CN348" s="21"/>
      <c r="CO348" s="21"/>
      <c r="CP348" s="21"/>
      <c r="CQ348" s="21"/>
      <c r="CR348" s="21"/>
      <c r="CS348" s="21"/>
      <c r="CT348" s="21"/>
      <c r="CU348" s="21"/>
      <c r="CV348" s="21"/>
      <c r="CW348" s="21"/>
      <c r="CX348" s="21"/>
      <c r="CY348" s="21"/>
      <c r="CZ348" s="21"/>
      <c r="DA348" s="21"/>
      <c r="DB348" s="21"/>
      <c r="DC348" s="21"/>
      <c r="DD348" s="21"/>
      <c r="DE348" s="21"/>
      <c r="DF348" s="21"/>
      <c r="DG348" s="21"/>
      <c r="DH348" s="21"/>
      <c r="DI348" s="21"/>
      <c r="DJ348" s="21"/>
      <c r="DK348" s="21"/>
      <c r="DL348" s="21"/>
      <c r="DM348" s="21"/>
      <c r="DN348" s="21"/>
      <c r="DO348" s="21"/>
      <c r="DP348" s="21"/>
      <c r="DQ348" s="21"/>
      <c r="DR348" s="21"/>
      <c r="DS348" s="21"/>
      <c r="DT348" s="21"/>
      <c r="DU348" s="21"/>
      <c r="DV348" s="21"/>
      <c r="DW348" s="21"/>
      <c r="DX348" s="21"/>
      <c r="DY348" s="21"/>
      <c r="DZ348" s="21"/>
      <c r="EA348" s="21"/>
      <c r="EB348" s="21"/>
      <c r="EC348" s="21"/>
      <c r="ED348" s="21"/>
      <c r="EE348" s="21"/>
      <c r="EF348" s="21"/>
      <c r="EG348" s="21"/>
      <c r="EH348" s="21"/>
      <c r="EI348" s="21"/>
      <c r="EJ348" s="21"/>
      <c r="EK348" s="21"/>
      <c r="EL348" s="21"/>
      <c r="EM348" s="21"/>
      <c r="EN348" s="21"/>
      <c r="EO348" s="21"/>
      <c r="EP348" s="21"/>
      <c r="EQ348" s="21"/>
      <c r="ER348" s="21"/>
      <c r="ES348" s="21"/>
      <c r="ET348" s="21"/>
      <c r="EU348" s="21"/>
      <c r="EV348" s="21"/>
      <c r="EW348" s="21"/>
      <c r="EX348" s="21"/>
      <c r="EY348" s="21"/>
      <c r="EZ348" s="21"/>
      <c r="FA348" s="21"/>
      <c r="FB348" s="21"/>
      <c r="FC348" s="21"/>
      <c r="FD348" s="21"/>
      <c r="FE348" s="21"/>
      <c r="FF348" s="21"/>
      <c r="FG348" s="21"/>
      <c r="FH348" s="21"/>
      <c r="FI348" s="21"/>
      <c r="FJ348" s="21"/>
      <c r="FK348" s="21"/>
      <c r="FL348" s="21"/>
      <c r="FM348" s="21"/>
      <c r="FN348" s="21"/>
      <c r="FO348" s="21"/>
    </row>
    <row r="349" spans="70:171" s="13" customFormat="1" ht="15" customHeight="1" x14ac:dyDescent="0.2">
      <c r="BR349" s="21"/>
      <c r="BS349" s="21"/>
      <c r="BT349" s="21"/>
      <c r="BU349" s="21"/>
      <c r="BV349" s="21"/>
      <c r="BW349" s="21"/>
      <c r="BX349" s="21"/>
      <c r="BY349" s="21"/>
      <c r="BZ349" s="21"/>
      <c r="CA349" s="21"/>
      <c r="CB349" s="21"/>
      <c r="CC349" s="21"/>
      <c r="CD349" s="21"/>
      <c r="CE349" s="21"/>
      <c r="CF349" s="21"/>
      <c r="CG349" s="21"/>
      <c r="CH349" s="21"/>
      <c r="CI349" s="21"/>
      <c r="CJ349" s="21"/>
      <c r="CK349" s="21"/>
      <c r="CL349" s="21"/>
      <c r="CM349" s="21"/>
      <c r="CN349" s="21"/>
      <c r="CO349" s="21"/>
      <c r="CP349" s="21"/>
      <c r="CQ349" s="21"/>
      <c r="CR349" s="21"/>
      <c r="CS349" s="21"/>
      <c r="CT349" s="21"/>
      <c r="CU349" s="21"/>
      <c r="CV349" s="21"/>
      <c r="CW349" s="21"/>
      <c r="CX349" s="21"/>
      <c r="CY349" s="21"/>
      <c r="CZ349" s="21"/>
      <c r="DA349" s="21"/>
      <c r="DB349" s="21"/>
      <c r="DC349" s="21"/>
      <c r="DD349" s="21"/>
      <c r="DE349" s="21"/>
      <c r="DF349" s="21"/>
      <c r="DG349" s="21"/>
      <c r="DH349" s="21"/>
      <c r="DI349" s="21"/>
      <c r="DJ349" s="21"/>
      <c r="DK349" s="21"/>
      <c r="DL349" s="21"/>
      <c r="DM349" s="21"/>
      <c r="DN349" s="21"/>
      <c r="DO349" s="21"/>
      <c r="DP349" s="21"/>
      <c r="DQ349" s="21"/>
      <c r="DR349" s="21"/>
      <c r="DS349" s="21"/>
      <c r="DT349" s="21"/>
      <c r="DU349" s="21"/>
      <c r="DV349" s="21"/>
      <c r="DW349" s="21"/>
      <c r="DX349" s="21"/>
      <c r="DY349" s="21"/>
      <c r="DZ349" s="21"/>
      <c r="EA349" s="21"/>
      <c r="EB349" s="21"/>
      <c r="EC349" s="21"/>
      <c r="ED349" s="21"/>
      <c r="EE349" s="21"/>
      <c r="EF349" s="21"/>
      <c r="EG349" s="21"/>
      <c r="EH349" s="21"/>
      <c r="EI349" s="21"/>
      <c r="EJ349" s="21"/>
      <c r="EK349" s="21"/>
      <c r="EL349" s="21"/>
      <c r="EM349" s="21"/>
      <c r="EN349" s="21"/>
      <c r="EO349" s="21"/>
      <c r="EP349" s="21"/>
      <c r="EQ349" s="21"/>
      <c r="ER349" s="21"/>
      <c r="ES349" s="21"/>
      <c r="ET349" s="21"/>
      <c r="EU349" s="21"/>
      <c r="EV349" s="21"/>
      <c r="EW349" s="21"/>
      <c r="EX349" s="21"/>
      <c r="EY349" s="21"/>
      <c r="EZ349" s="21"/>
      <c r="FA349" s="21"/>
      <c r="FB349" s="21"/>
      <c r="FC349" s="21"/>
      <c r="FD349" s="21"/>
      <c r="FE349" s="21"/>
      <c r="FF349" s="21"/>
      <c r="FG349" s="21"/>
      <c r="FH349" s="21"/>
      <c r="FI349" s="21"/>
      <c r="FJ349" s="21"/>
      <c r="FK349" s="21"/>
      <c r="FL349" s="21"/>
      <c r="FM349" s="21"/>
      <c r="FN349" s="21"/>
      <c r="FO349" s="21"/>
    </row>
    <row r="350" spans="70:171" s="13" customFormat="1" ht="15" customHeight="1" x14ac:dyDescent="0.2">
      <c r="BR350" s="21"/>
      <c r="BS350" s="21"/>
      <c r="BT350" s="21"/>
      <c r="BU350" s="21"/>
      <c r="BV350" s="21"/>
      <c r="BW350" s="21"/>
      <c r="BX350" s="21"/>
      <c r="BY350" s="21"/>
      <c r="BZ350" s="21"/>
      <c r="CA350" s="21"/>
      <c r="CB350" s="21"/>
      <c r="CC350" s="21"/>
      <c r="CD350" s="21"/>
      <c r="CE350" s="21"/>
      <c r="CF350" s="21"/>
      <c r="CG350" s="21"/>
      <c r="CH350" s="21"/>
      <c r="CI350" s="21"/>
      <c r="CJ350" s="21"/>
      <c r="CK350" s="21"/>
      <c r="CL350" s="21"/>
      <c r="CM350" s="21"/>
      <c r="CN350" s="21"/>
      <c r="CO350" s="21"/>
      <c r="CP350" s="21"/>
      <c r="CQ350" s="21"/>
      <c r="CR350" s="21"/>
      <c r="CS350" s="21"/>
      <c r="CT350" s="21"/>
      <c r="CU350" s="21"/>
      <c r="CV350" s="21"/>
      <c r="CW350" s="21"/>
      <c r="CX350" s="21"/>
      <c r="CY350" s="21"/>
      <c r="CZ350" s="21"/>
      <c r="DA350" s="21"/>
      <c r="DB350" s="21"/>
      <c r="DC350" s="21"/>
      <c r="DD350" s="21"/>
      <c r="DE350" s="21"/>
      <c r="DF350" s="21"/>
      <c r="DG350" s="21"/>
      <c r="DH350" s="21"/>
      <c r="DI350" s="21"/>
      <c r="DJ350" s="21"/>
      <c r="DK350" s="21"/>
      <c r="DL350" s="21"/>
      <c r="DM350" s="21"/>
      <c r="DN350" s="21"/>
      <c r="DO350" s="21"/>
      <c r="DP350" s="21"/>
      <c r="DQ350" s="21"/>
      <c r="DR350" s="21"/>
      <c r="DS350" s="21"/>
      <c r="DT350" s="21"/>
      <c r="DU350" s="21"/>
      <c r="DV350" s="21"/>
      <c r="DW350" s="21"/>
      <c r="DX350" s="21"/>
      <c r="DY350" s="21"/>
      <c r="DZ350" s="21"/>
      <c r="EA350" s="21"/>
      <c r="EB350" s="21"/>
      <c r="EC350" s="21"/>
      <c r="ED350" s="21"/>
      <c r="EE350" s="21"/>
      <c r="EF350" s="21"/>
      <c r="EG350" s="21"/>
      <c r="EH350" s="21"/>
      <c r="EI350" s="21"/>
      <c r="EJ350" s="21"/>
      <c r="EK350" s="21"/>
      <c r="EL350" s="21"/>
      <c r="EM350" s="21"/>
      <c r="EN350" s="21"/>
      <c r="EO350" s="21"/>
      <c r="EP350" s="21"/>
      <c r="EQ350" s="21"/>
      <c r="ER350" s="21"/>
      <c r="ES350" s="21"/>
      <c r="ET350" s="21"/>
      <c r="EU350" s="21"/>
      <c r="EV350" s="21"/>
      <c r="EW350" s="21"/>
      <c r="EX350" s="21"/>
      <c r="EY350" s="21"/>
      <c r="EZ350" s="21"/>
      <c r="FA350" s="21"/>
      <c r="FB350" s="21"/>
      <c r="FC350" s="21"/>
      <c r="FD350" s="21"/>
      <c r="FE350" s="21"/>
      <c r="FF350" s="21"/>
      <c r="FG350" s="21"/>
      <c r="FH350" s="21"/>
      <c r="FI350" s="21"/>
      <c r="FJ350" s="21"/>
      <c r="FK350" s="21"/>
      <c r="FL350" s="21"/>
      <c r="FM350" s="21"/>
      <c r="FN350" s="21"/>
      <c r="FO350" s="21"/>
    </row>
    <row r="351" spans="70:171" s="13" customFormat="1" ht="15" customHeight="1" x14ac:dyDescent="0.2">
      <c r="BR351" s="21"/>
      <c r="BS351" s="21"/>
      <c r="BT351" s="21"/>
      <c r="BU351" s="21"/>
      <c r="BV351" s="21"/>
      <c r="BW351" s="21"/>
      <c r="BX351" s="21"/>
      <c r="BY351" s="21"/>
      <c r="BZ351" s="21"/>
      <c r="CA351" s="21"/>
      <c r="CB351" s="21"/>
      <c r="CC351" s="21"/>
      <c r="CD351" s="21"/>
      <c r="CE351" s="21"/>
      <c r="CF351" s="21"/>
      <c r="CG351" s="21"/>
      <c r="CH351" s="21"/>
      <c r="CI351" s="21"/>
      <c r="CJ351" s="21"/>
      <c r="CK351" s="21"/>
      <c r="CL351" s="21"/>
      <c r="CM351" s="21"/>
      <c r="CN351" s="21"/>
      <c r="CO351" s="21"/>
      <c r="CP351" s="21"/>
      <c r="CQ351" s="21"/>
      <c r="CR351" s="21"/>
      <c r="CS351" s="21"/>
      <c r="CT351" s="21"/>
      <c r="CU351" s="21"/>
      <c r="CV351" s="21"/>
      <c r="CW351" s="21"/>
      <c r="CX351" s="21"/>
      <c r="CY351" s="21"/>
      <c r="CZ351" s="21"/>
      <c r="DA351" s="21"/>
      <c r="DB351" s="21"/>
      <c r="DC351" s="21"/>
      <c r="DD351" s="21"/>
      <c r="DE351" s="21"/>
      <c r="DF351" s="21"/>
      <c r="DG351" s="21"/>
      <c r="DH351" s="21"/>
      <c r="DI351" s="21"/>
      <c r="DJ351" s="21"/>
      <c r="DK351" s="21"/>
      <c r="DL351" s="21"/>
      <c r="DM351" s="21"/>
      <c r="DN351" s="21"/>
      <c r="DO351" s="21"/>
      <c r="DP351" s="21"/>
      <c r="DQ351" s="21"/>
      <c r="DR351" s="21"/>
      <c r="DS351" s="21"/>
      <c r="DT351" s="21"/>
      <c r="DU351" s="21"/>
      <c r="DV351" s="21"/>
      <c r="DW351" s="21"/>
      <c r="DX351" s="21"/>
      <c r="DY351" s="21"/>
      <c r="DZ351" s="21"/>
      <c r="EA351" s="21"/>
      <c r="EB351" s="21"/>
      <c r="EC351" s="21"/>
      <c r="ED351" s="21"/>
      <c r="EE351" s="21"/>
      <c r="EF351" s="21"/>
      <c r="EG351" s="21"/>
      <c r="EH351" s="21"/>
      <c r="EI351" s="21"/>
      <c r="EJ351" s="21"/>
      <c r="EK351" s="21"/>
      <c r="EL351" s="21"/>
      <c r="EM351" s="21"/>
      <c r="EN351" s="21"/>
      <c r="EO351" s="21"/>
      <c r="EP351" s="21"/>
      <c r="EQ351" s="21"/>
      <c r="ER351" s="21"/>
      <c r="ES351" s="21"/>
      <c r="ET351" s="21"/>
      <c r="EU351" s="21"/>
      <c r="EV351" s="21"/>
      <c r="EW351" s="21"/>
      <c r="EX351" s="21"/>
      <c r="EY351" s="21"/>
      <c r="EZ351" s="21"/>
      <c r="FA351" s="21"/>
      <c r="FB351" s="21"/>
      <c r="FC351" s="21"/>
      <c r="FD351" s="21"/>
      <c r="FE351" s="21"/>
      <c r="FF351" s="21"/>
      <c r="FG351" s="21"/>
      <c r="FH351" s="21"/>
      <c r="FI351" s="21"/>
      <c r="FJ351" s="21"/>
      <c r="FK351" s="21"/>
      <c r="FL351" s="21"/>
      <c r="FM351" s="21"/>
      <c r="FN351" s="21"/>
      <c r="FO351" s="21"/>
    </row>
    <row r="352" spans="70:171" s="13" customFormat="1" ht="15" customHeight="1" x14ac:dyDescent="0.2">
      <c r="BR352" s="21"/>
      <c r="BS352" s="21"/>
      <c r="BT352" s="21"/>
      <c r="BU352" s="21"/>
      <c r="BV352" s="21"/>
      <c r="BW352" s="21"/>
      <c r="BX352" s="21"/>
      <c r="BY352" s="21"/>
      <c r="BZ352" s="21"/>
      <c r="CA352" s="21"/>
      <c r="CB352" s="21"/>
      <c r="CC352" s="21"/>
      <c r="CD352" s="21"/>
      <c r="CE352" s="21"/>
      <c r="CF352" s="21"/>
      <c r="CG352" s="21"/>
      <c r="CH352" s="21"/>
      <c r="CI352" s="21"/>
      <c r="CJ352" s="21"/>
      <c r="CK352" s="21"/>
      <c r="CL352" s="21"/>
      <c r="CM352" s="21"/>
      <c r="CN352" s="21"/>
      <c r="CO352" s="21"/>
      <c r="CP352" s="21"/>
      <c r="CQ352" s="21"/>
      <c r="CR352" s="21"/>
      <c r="CS352" s="21"/>
      <c r="CT352" s="21"/>
      <c r="CU352" s="21"/>
      <c r="CV352" s="21"/>
      <c r="CW352" s="21"/>
      <c r="CX352" s="21"/>
      <c r="CY352" s="21"/>
      <c r="CZ352" s="21"/>
      <c r="DA352" s="21"/>
      <c r="DB352" s="21"/>
      <c r="DC352" s="21"/>
      <c r="DD352" s="21"/>
      <c r="DE352" s="21"/>
      <c r="DF352" s="21"/>
      <c r="DG352" s="21"/>
      <c r="DH352" s="21"/>
      <c r="DI352" s="21"/>
      <c r="DJ352" s="21"/>
      <c r="DK352" s="21"/>
      <c r="DL352" s="21"/>
      <c r="DM352" s="21"/>
      <c r="DN352" s="21"/>
      <c r="DO352" s="21"/>
      <c r="DP352" s="21"/>
      <c r="DQ352" s="21"/>
      <c r="DR352" s="21"/>
      <c r="DS352" s="21"/>
      <c r="DT352" s="21"/>
      <c r="DU352" s="21"/>
      <c r="DV352" s="21"/>
      <c r="DW352" s="21"/>
      <c r="DX352" s="21"/>
      <c r="DY352" s="21"/>
      <c r="DZ352" s="21"/>
      <c r="EA352" s="21"/>
      <c r="EB352" s="21"/>
      <c r="EC352" s="21"/>
      <c r="ED352" s="21"/>
      <c r="EE352" s="21"/>
      <c r="EF352" s="21"/>
      <c r="EG352" s="21"/>
      <c r="EH352" s="21"/>
      <c r="EI352" s="21"/>
      <c r="EJ352" s="21"/>
      <c r="EK352" s="21"/>
      <c r="EL352" s="21"/>
      <c r="EM352" s="21"/>
      <c r="EN352" s="21"/>
      <c r="EO352" s="21"/>
      <c r="EP352" s="21"/>
      <c r="EQ352" s="21"/>
      <c r="ER352" s="21"/>
      <c r="ES352" s="21"/>
      <c r="ET352" s="21"/>
      <c r="EU352" s="21"/>
      <c r="EV352" s="21"/>
      <c r="EW352" s="21"/>
      <c r="EX352" s="21"/>
      <c r="EY352" s="21"/>
      <c r="EZ352" s="21"/>
      <c r="FA352" s="21"/>
      <c r="FB352" s="21"/>
      <c r="FC352" s="21"/>
      <c r="FD352" s="21"/>
      <c r="FE352" s="21"/>
      <c r="FF352" s="21"/>
      <c r="FG352" s="21"/>
      <c r="FH352" s="21"/>
      <c r="FI352" s="21"/>
      <c r="FJ352" s="21"/>
      <c r="FK352" s="21"/>
      <c r="FL352" s="21"/>
      <c r="FM352" s="21"/>
      <c r="FN352" s="21"/>
      <c r="FO352" s="21"/>
    </row>
    <row r="353" spans="70:171" s="13" customFormat="1" ht="15" customHeight="1" x14ac:dyDescent="0.2">
      <c r="BR353" s="21"/>
      <c r="BS353" s="21"/>
      <c r="BT353" s="21"/>
      <c r="BU353" s="21"/>
      <c r="BV353" s="21"/>
      <c r="BW353" s="21"/>
      <c r="BX353" s="21"/>
      <c r="BY353" s="21"/>
      <c r="BZ353" s="21"/>
      <c r="CA353" s="21"/>
      <c r="CB353" s="21"/>
      <c r="CC353" s="21"/>
      <c r="CD353" s="21"/>
      <c r="CE353" s="21"/>
      <c r="CF353" s="21"/>
      <c r="CG353" s="21"/>
      <c r="CH353" s="21"/>
      <c r="CI353" s="21"/>
      <c r="CJ353" s="21"/>
      <c r="CK353" s="21"/>
      <c r="CL353" s="21"/>
      <c r="CM353" s="21"/>
      <c r="CN353" s="21"/>
      <c r="CO353" s="21"/>
      <c r="CP353" s="21"/>
      <c r="CQ353" s="21"/>
      <c r="CR353" s="21"/>
      <c r="CS353" s="21"/>
      <c r="CT353" s="21"/>
      <c r="CU353" s="21"/>
      <c r="CV353" s="21"/>
      <c r="CW353" s="21"/>
      <c r="CX353" s="21"/>
      <c r="CY353" s="21"/>
      <c r="CZ353" s="21"/>
      <c r="DA353" s="21"/>
      <c r="DB353" s="21"/>
      <c r="DC353" s="21"/>
      <c r="DD353" s="21"/>
      <c r="DE353" s="21"/>
      <c r="DF353" s="21"/>
      <c r="DG353" s="21"/>
      <c r="DH353" s="21"/>
      <c r="DI353" s="21"/>
      <c r="DJ353" s="21"/>
      <c r="DK353" s="21"/>
      <c r="DL353" s="21"/>
      <c r="DM353" s="21"/>
      <c r="DN353" s="21"/>
      <c r="DO353" s="21"/>
      <c r="DP353" s="21"/>
      <c r="DQ353" s="21"/>
      <c r="DR353" s="21"/>
      <c r="DS353" s="21"/>
      <c r="DT353" s="21"/>
      <c r="DU353" s="21"/>
      <c r="DV353" s="21"/>
      <c r="DW353" s="21"/>
      <c r="DX353" s="21"/>
      <c r="DY353" s="21"/>
      <c r="DZ353" s="21"/>
      <c r="EA353" s="21"/>
      <c r="EB353" s="21"/>
      <c r="EC353" s="21"/>
      <c r="ED353" s="21"/>
      <c r="EE353" s="21"/>
      <c r="EF353" s="21"/>
      <c r="EG353" s="21"/>
      <c r="EH353" s="21"/>
      <c r="EI353" s="21"/>
      <c r="EJ353" s="21"/>
      <c r="EK353" s="21"/>
      <c r="EL353" s="21"/>
      <c r="EM353" s="21"/>
      <c r="EN353" s="21"/>
      <c r="EO353" s="21"/>
      <c r="EP353" s="21"/>
      <c r="EQ353" s="21"/>
      <c r="ER353" s="21"/>
      <c r="ES353" s="21"/>
      <c r="ET353" s="21"/>
      <c r="EU353" s="21"/>
      <c r="EV353" s="21"/>
      <c r="EW353" s="21"/>
      <c r="EX353" s="21"/>
      <c r="EY353" s="21"/>
      <c r="EZ353" s="21"/>
      <c r="FA353" s="21"/>
      <c r="FB353" s="21"/>
      <c r="FC353" s="21"/>
      <c r="FD353" s="21"/>
      <c r="FE353" s="21"/>
      <c r="FF353" s="21"/>
      <c r="FG353" s="21"/>
      <c r="FH353" s="21"/>
      <c r="FI353" s="21"/>
      <c r="FJ353" s="21"/>
      <c r="FK353" s="21"/>
      <c r="FL353" s="21"/>
      <c r="FM353" s="21"/>
      <c r="FN353" s="21"/>
      <c r="FO353" s="21"/>
    </row>
    <row r="354" spans="70:171" s="13" customFormat="1" ht="15" customHeight="1" x14ac:dyDescent="0.2">
      <c r="BR354" s="21"/>
      <c r="BS354" s="21"/>
      <c r="BT354" s="21"/>
      <c r="BU354" s="21"/>
      <c r="BV354" s="21"/>
      <c r="BW354" s="21"/>
      <c r="BX354" s="21"/>
      <c r="BY354" s="21"/>
      <c r="BZ354" s="21"/>
      <c r="CA354" s="21"/>
      <c r="CB354" s="21"/>
      <c r="CC354" s="21"/>
      <c r="CD354" s="21"/>
      <c r="CE354" s="21"/>
      <c r="CF354" s="21"/>
      <c r="CG354" s="21"/>
      <c r="CH354" s="21"/>
      <c r="CI354" s="21"/>
      <c r="CJ354" s="21"/>
      <c r="CK354" s="21"/>
      <c r="CL354" s="21"/>
      <c r="CM354" s="21"/>
      <c r="CN354" s="21"/>
      <c r="CO354" s="21"/>
      <c r="CP354" s="21"/>
      <c r="CQ354" s="21"/>
      <c r="CR354" s="21"/>
      <c r="CS354" s="21"/>
      <c r="CT354" s="21"/>
      <c r="CU354" s="21"/>
      <c r="CV354" s="21"/>
      <c r="CW354" s="21"/>
      <c r="CX354" s="21"/>
      <c r="CY354" s="21"/>
      <c r="CZ354" s="21"/>
      <c r="DA354" s="21"/>
      <c r="DB354" s="21"/>
      <c r="DC354" s="21"/>
      <c r="DD354" s="21"/>
      <c r="DE354" s="21"/>
      <c r="DF354" s="21"/>
      <c r="DG354" s="21"/>
      <c r="DH354" s="21"/>
      <c r="DI354" s="21"/>
      <c r="DJ354" s="21"/>
      <c r="DK354" s="21"/>
      <c r="DL354" s="21"/>
      <c r="DM354" s="21"/>
      <c r="DN354" s="21"/>
      <c r="DO354" s="21"/>
      <c r="DP354" s="21"/>
      <c r="DQ354" s="21"/>
      <c r="DR354" s="21"/>
      <c r="DS354" s="21"/>
      <c r="DT354" s="21"/>
      <c r="DU354" s="21"/>
      <c r="DV354" s="21"/>
      <c r="DW354" s="21"/>
      <c r="DX354" s="21"/>
      <c r="DY354" s="21"/>
      <c r="DZ354" s="21"/>
      <c r="EA354" s="21"/>
      <c r="EB354" s="21"/>
      <c r="EC354" s="21"/>
      <c r="ED354" s="21"/>
      <c r="EE354" s="21"/>
      <c r="EF354" s="21"/>
      <c r="EG354" s="21"/>
      <c r="EH354" s="21"/>
      <c r="EI354" s="21"/>
      <c r="EJ354" s="21"/>
      <c r="EK354" s="21"/>
      <c r="EL354" s="21"/>
      <c r="EM354" s="21"/>
      <c r="EN354" s="21"/>
      <c r="EO354" s="21"/>
      <c r="EP354" s="21"/>
      <c r="EQ354" s="21"/>
      <c r="ER354" s="21"/>
      <c r="ES354" s="21"/>
      <c r="ET354" s="21"/>
      <c r="EU354" s="21"/>
      <c r="EV354" s="21"/>
      <c r="EW354" s="21"/>
      <c r="EX354" s="21"/>
      <c r="EY354" s="21"/>
      <c r="EZ354" s="21"/>
      <c r="FA354" s="21"/>
      <c r="FB354" s="21"/>
      <c r="FC354" s="21"/>
      <c r="FD354" s="21"/>
      <c r="FE354" s="21"/>
      <c r="FF354" s="21"/>
      <c r="FG354" s="21"/>
      <c r="FH354" s="21"/>
      <c r="FI354" s="21"/>
      <c r="FJ354" s="21"/>
      <c r="FK354" s="21"/>
      <c r="FL354" s="21"/>
      <c r="FM354" s="21"/>
      <c r="FN354" s="21"/>
      <c r="FO354" s="21"/>
    </row>
    <row r="355" spans="70:171" s="13" customFormat="1" ht="15" customHeight="1" x14ac:dyDescent="0.2">
      <c r="BR355" s="21"/>
      <c r="BS355" s="21"/>
      <c r="BT355" s="21"/>
      <c r="BU355" s="21"/>
      <c r="BV355" s="21"/>
      <c r="BW355" s="21"/>
      <c r="BX355" s="21"/>
      <c r="BY355" s="21"/>
      <c r="BZ355" s="21"/>
      <c r="CA355" s="21"/>
      <c r="CB355" s="21"/>
      <c r="CC355" s="21"/>
      <c r="CD355" s="21"/>
      <c r="CE355" s="21"/>
      <c r="CF355" s="21"/>
      <c r="CG355" s="21"/>
      <c r="CH355" s="21"/>
      <c r="CI355" s="21"/>
      <c r="CJ355" s="21"/>
      <c r="CK355" s="21"/>
      <c r="CL355" s="21"/>
      <c r="CM355" s="21"/>
      <c r="CN355" s="21"/>
      <c r="CO355" s="21"/>
      <c r="CP355" s="21"/>
      <c r="CQ355" s="21"/>
      <c r="CR355" s="21"/>
      <c r="CS355" s="21"/>
      <c r="CT355" s="21"/>
      <c r="CU355" s="21"/>
      <c r="CV355" s="21"/>
      <c r="CW355" s="21"/>
      <c r="CX355" s="21"/>
      <c r="CY355" s="21"/>
      <c r="CZ355" s="21"/>
      <c r="DA355" s="21"/>
      <c r="DB355" s="21"/>
      <c r="DC355" s="21"/>
      <c r="DD355" s="21"/>
      <c r="DE355" s="21"/>
      <c r="DF355" s="21"/>
      <c r="DG355" s="21"/>
      <c r="DH355" s="21"/>
      <c r="DI355" s="21"/>
      <c r="DJ355" s="21"/>
      <c r="DK355" s="21"/>
      <c r="DL355" s="21"/>
      <c r="DM355" s="21"/>
      <c r="DN355" s="21"/>
      <c r="DO355" s="21"/>
      <c r="DP355" s="21"/>
      <c r="DQ355" s="21"/>
      <c r="DR355" s="21"/>
      <c r="DS355" s="21"/>
      <c r="DT355" s="21"/>
      <c r="DU355" s="21"/>
      <c r="DV355" s="21"/>
      <c r="DW355" s="21"/>
      <c r="DX355" s="21"/>
      <c r="DY355" s="21"/>
      <c r="DZ355" s="21"/>
      <c r="EA355" s="21"/>
      <c r="EB355" s="21"/>
      <c r="EC355" s="21"/>
      <c r="ED355" s="21"/>
      <c r="EE355" s="21"/>
      <c r="EF355" s="21"/>
      <c r="EG355" s="21"/>
      <c r="EH355" s="21"/>
      <c r="EI355" s="21"/>
      <c r="EJ355" s="21"/>
      <c r="EK355" s="21"/>
      <c r="EL355" s="21"/>
      <c r="EM355" s="21"/>
      <c r="EN355" s="21"/>
      <c r="EO355" s="21"/>
      <c r="EP355" s="21"/>
      <c r="EQ355" s="21"/>
      <c r="ER355" s="21"/>
      <c r="ES355" s="21"/>
      <c r="ET355" s="21"/>
      <c r="EU355" s="21"/>
      <c r="EV355" s="21"/>
      <c r="EW355" s="21"/>
      <c r="EX355" s="21"/>
      <c r="EY355" s="21"/>
      <c r="EZ355" s="21"/>
      <c r="FA355" s="21"/>
      <c r="FB355" s="21"/>
      <c r="FC355" s="21"/>
      <c r="FD355" s="21"/>
      <c r="FE355" s="21"/>
      <c r="FF355" s="21"/>
      <c r="FG355" s="21"/>
      <c r="FH355" s="21"/>
      <c r="FI355" s="21"/>
      <c r="FJ355" s="21"/>
      <c r="FK355" s="21"/>
      <c r="FL355" s="21"/>
      <c r="FM355" s="21"/>
      <c r="FN355" s="21"/>
      <c r="FO355" s="21"/>
    </row>
    <row r="356" spans="70:171" s="13" customFormat="1" ht="15" customHeight="1" x14ac:dyDescent="0.2">
      <c r="BR356" s="21"/>
      <c r="BS356" s="21"/>
      <c r="BT356" s="21"/>
      <c r="BU356" s="21"/>
      <c r="BV356" s="21"/>
      <c r="BW356" s="21"/>
      <c r="BX356" s="21"/>
      <c r="BY356" s="21"/>
      <c r="BZ356" s="21"/>
      <c r="CA356" s="21"/>
      <c r="CB356" s="21"/>
      <c r="CC356" s="21"/>
      <c r="CD356" s="21"/>
      <c r="CE356" s="21"/>
      <c r="CF356" s="21"/>
      <c r="CG356" s="21"/>
      <c r="CH356" s="21"/>
      <c r="CI356" s="21"/>
      <c r="CJ356" s="21"/>
      <c r="CK356" s="21"/>
      <c r="CL356" s="21"/>
      <c r="CM356" s="21"/>
      <c r="CN356" s="21"/>
      <c r="CO356" s="21"/>
      <c r="CP356" s="21"/>
      <c r="CQ356" s="21"/>
      <c r="CR356" s="21"/>
      <c r="CS356" s="21"/>
      <c r="CT356" s="21"/>
      <c r="CU356" s="21"/>
      <c r="CV356" s="21"/>
      <c r="CW356" s="21"/>
      <c r="CX356" s="21"/>
      <c r="CY356" s="21"/>
      <c r="CZ356" s="21"/>
      <c r="DA356" s="21"/>
      <c r="DB356" s="21"/>
      <c r="DC356" s="21"/>
      <c r="DD356" s="21"/>
      <c r="DE356" s="21"/>
      <c r="DF356" s="21"/>
      <c r="DG356" s="21"/>
      <c r="DH356" s="21"/>
      <c r="DI356" s="21"/>
      <c r="DJ356" s="21"/>
      <c r="DK356" s="21"/>
      <c r="DL356" s="21"/>
      <c r="DM356" s="21"/>
      <c r="DN356" s="21"/>
      <c r="DO356" s="21"/>
      <c r="DP356" s="21"/>
      <c r="DQ356" s="21"/>
      <c r="DR356" s="21"/>
      <c r="DS356" s="21"/>
      <c r="DT356" s="21"/>
      <c r="DU356" s="21"/>
      <c r="DV356" s="21"/>
      <c r="DW356" s="21"/>
      <c r="DX356" s="21"/>
      <c r="DY356" s="21"/>
      <c r="DZ356" s="21"/>
      <c r="EA356" s="21"/>
      <c r="EB356" s="21"/>
      <c r="EC356" s="21"/>
      <c r="ED356" s="21"/>
      <c r="EE356" s="21"/>
      <c r="EF356" s="21"/>
      <c r="EG356" s="21"/>
      <c r="EH356" s="21"/>
      <c r="EI356" s="21"/>
      <c r="EJ356" s="21"/>
      <c r="EK356" s="21"/>
      <c r="EL356" s="21"/>
      <c r="EM356" s="21"/>
      <c r="EN356" s="21"/>
      <c r="EO356" s="21"/>
      <c r="EP356" s="21"/>
      <c r="EQ356" s="21"/>
      <c r="ER356" s="21"/>
      <c r="ES356" s="21"/>
      <c r="ET356" s="21"/>
      <c r="EU356" s="21"/>
      <c r="EV356" s="21"/>
      <c r="EW356" s="21"/>
      <c r="EX356" s="21"/>
      <c r="EY356" s="21"/>
      <c r="EZ356" s="21"/>
      <c r="FA356" s="21"/>
      <c r="FB356" s="21"/>
      <c r="FC356" s="21"/>
      <c r="FD356" s="21"/>
      <c r="FE356" s="21"/>
      <c r="FF356" s="21"/>
      <c r="FG356" s="21"/>
      <c r="FH356" s="21"/>
      <c r="FI356" s="21"/>
      <c r="FJ356" s="21"/>
      <c r="FK356" s="21"/>
      <c r="FL356" s="21"/>
      <c r="FM356" s="21"/>
      <c r="FN356" s="21"/>
      <c r="FO356" s="21"/>
    </row>
    <row r="357" spans="70:171" s="13" customFormat="1" ht="15" customHeight="1" x14ac:dyDescent="0.2">
      <c r="BR357" s="21"/>
      <c r="BS357" s="21"/>
      <c r="BT357" s="21"/>
      <c r="BU357" s="21"/>
      <c r="BV357" s="21"/>
      <c r="BW357" s="21"/>
      <c r="BX357" s="21"/>
      <c r="BY357" s="21"/>
      <c r="BZ357" s="21"/>
      <c r="CA357" s="21"/>
      <c r="CB357" s="21"/>
      <c r="CC357" s="21"/>
      <c r="CD357" s="21"/>
      <c r="CE357" s="21"/>
      <c r="CF357" s="21"/>
      <c r="CG357" s="21"/>
      <c r="CH357" s="21"/>
      <c r="CI357" s="21"/>
      <c r="CJ357" s="21"/>
      <c r="CK357" s="21"/>
      <c r="CL357" s="21"/>
      <c r="CM357" s="21"/>
      <c r="CN357" s="21"/>
      <c r="CO357" s="21"/>
      <c r="CP357" s="21"/>
      <c r="CQ357" s="21"/>
      <c r="CR357" s="21"/>
      <c r="CS357" s="21"/>
      <c r="CT357" s="21"/>
      <c r="CU357" s="21"/>
      <c r="CV357" s="21"/>
      <c r="CW357" s="21"/>
      <c r="CX357" s="21"/>
      <c r="CY357" s="21"/>
      <c r="CZ357" s="21"/>
      <c r="DA357" s="21"/>
      <c r="DB357" s="21"/>
      <c r="DC357" s="21"/>
      <c r="DD357" s="21"/>
      <c r="DE357" s="21"/>
      <c r="DF357" s="21"/>
      <c r="DG357" s="21"/>
      <c r="DH357" s="21"/>
      <c r="DI357" s="21"/>
      <c r="DJ357" s="21"/>
      <c r="DK357" s="21"/>
      <c r="DL357" s="21"/>
      <c r="DM357" s="21"/>
      <c r="DN357" s="21"/>
      <c r="DO357" s="21"/>
      <c r="DP357" s="21"/>
      <c r="DQ357" s="21"/>
      <c r="DR357" s="21"/>
      <c r="DS357" s="21"/>
      <c r="DT357" s="21"/>
      <c r="DU357" s="21"/>
      <c r="DV357" s="21"/>
      <c r="DW357" s="21"/>
      <c r="DX357" s="21"/>
      <c r="DY357" s="21"/>
      <c r="DZ357" s="21"/>
      <c r="EA357" s="21"/>
      <c r="EB357" s="21"/>
      <c r="EC357" s="21"/>
      <c r="ED357" s="21"/>
      <c r="EE357" s="21"/>
      <c r="EF357" s="21"/>
      <c r="EG357" s="21"/>
      <c r="EH357" s="21"/>
      <c r="EI357" s="21"/>
      <c r="EJ357" s="21"/>
      <c r="EK357" s="21"/>
      <c r="EL357" s="21"/>
      <c r="EM357" s="21"/>
      <c r="EN357" s="21"/>
      <c r="EO357" s="21"/>
      <c r="EP357" s="21"/>
      <c r="EQ357" s="21"/>
      <c r="ER357" s="21"/>
      <c r="ES357" s="21"/>
      <c r="ET357" s="21"/>
      <c r="EU357" s="21"/>
      <c r="EV357" s="21"/>
      <c r="EW357" s="21"/>
      <c r="EX357" s="21"/>
      <c r="EY357" s="21"/>
      <c r="EZ357" s="21"/>
      <c r="FA357" s="21"/>
      <c r="FB357" s="21"/>
      <c r="FC357" s="21"/>
      <c r="FD357" s="21"/>
      <c r="FE357" s="21"/>
      <c r="FF357" s="21"/>
      <c r="FG357" s="21"/>
      <c r="FH357" s="21"/>
      <c r="FI357" s="21"/>
      <c r="FJ357" s="21"/>
      <c r="FK357" s="21"/>
      <c r="FL357" s="21"/>
      <c r="FM357" s="21"/>
      <c r="FN357" s="21"/>
      <c r="FO357" s="21"/>
    </row>
    <row r="358" spans="70:171" s="13" customFormat="1" ht="15" customHeight="1" x14ac:dyDescent="0.2">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c r="EM358" s="21"/>
      <c r="EN358" s="21"/>
      <c r="EO358" s="21"/>
      <c r="EP358" s="21"/>
      <c r="EQ358" s="21"/>
      <c r="ER358" s="21"/>
      <c r="ES358" s="21"/>
      <c r="ET358" s="21"/>
      <c r="EU358" s="21"/>
      <c r="EV358" s="21"/>
      <c r="EW358" s="21"/>
      <c r="EX358" s="21"/>
      <c r="EY358" s="21"/>
      <c r="EZ358" s="21"/>
      <c r="FA358" s="21"/>
      <c r="FB358" s="21"/>
      <c r="FC358" s="21"/>
      <c r="FD358" s="21"/>
      <c r="FE358" s="21"/>
      <c r="FF358" s="21"/>
      <c r="FG358" s="21"/>
      <c r="FH358" s="21"/>
      <c r="FI358" s="21"/>
      <c r="FJ358" s="21"/>
      <c r="FK358" s="21"/>
      <c r="FL358" s="21"/>
      <c r="FM358" s="21"/>
      <c r="FN358" s="21"/>
      <c r="FO358" s="21"/>
    </row>
    <row r="359" spans="70:171" s="13" customFormat="1" ht="15" customHeight="1" x14ac:dyDescent="0.2">
      <c r="BR359" s="21"/>
      <c r="BS359" s="21"/>
      <c r="BT359" s="21"/>
      <c r="BU359" s="21"/>
      <c r="BV359" s="21"/>
      <c r="BW359" s="21"/>
      <c r="BX359" s="21"/>
      <c r="BY359" s="21"/>
      <c r="BZ359" s="21"/>
      <c r="CA359" s="21"/>
      <c r="CB359" s="21"/>
      <c r="CC359" s="21"/>
      <c r="CD359" s="21"/>
      <c r="CE359" s="21"/>
      <c r="CF359" s="21"/>
      <c r="CG359" s="21"/>
      <c r="CH359" s="21"/>
      <c r="CI359" s="21"/>
      <c r="CJ359" s="21"/>
      <c r="CK359" s="21"/>
      <c r="CL359" s="21"/>
      <c r="CM359" s="21"/>
      <c r="CN359" s="21"/>
      <c r="CO359" s="21"/>
      <c r="CP359" s="21"/>
      <c r="CQ359" s="21"/>
      <c r="CR359" s="21"/>
      <c r="CS359" s="21"/>
      <c r="CT359" s="21"/>
      <c r="CU359" s="21"/>
      <c r="CV359" s="21"/>
      <c r="CW359" s="21"/>
      <c r="CX359" s="21"/>
      <c r="CY359" s="21"/>
      <c r="CZ359" s="21"/>
      <c r="DA359" s="21"/>
      <c r="DB359" s="21"/>
      <c r="DC359" s="21"/>
      <c r="DD359" s="21"/>
      <c r="DE359" s="21"/>
      <c r="DF359" s="21"/>
      <c r="DG359" s="21"/>
      <c r="DH359" s="21"/>
      <c r="DI359" s="21"/>
      <c r="DJ359" s="21"/>
      <c r="DK359" s="21"/>
      <c r="DL359" s="21"/>
      <c r="DM359" s="21"/>
      <c r="DN359" s="21"/>
      <c r="DO359" s="21"/>
      <c r="DP359" s="21"/>
      <c r="DQ359" s="21"/>
      <c r="DR359" s="21"/>
      <c r="DS359" s="21"/>
      <c r="DT359" s="21"/>
      <c r="DU359" s="21"/>
      <c r="DV359" s="21"/>
      <c r="DW359" s="21"/>
      <c r="DX359" s="21"/>
      <c r="DY359" s="21"/>
      <c r="DZ359" s="21"/>
      <c r="EA359" s="21"/>
      <c r="EB359" s="21"/>
      <c r="EC359" s="21"/>
      <c r="ED359" s="21"/>
      <c r="EE359" s="21"/>
      <c r="EF359" s="21"/>
      <c r="EG359" s="21"/>
      <c r="EH359" s="21"/>
      <c r="EI359" s="21"/>
      <c r="EJ359" s="21"/>
      <c r="EK359" s="21"/>
      <c r="EL359" s="21"/>
      <c r="EM359" s="21"/>
      <c r="EN359" s="21"/>
      <c r="EO359" s="21"/>
      <c r="EP359" s="21"/>
      <c r="EQ359" s="21"/>
      <c r="ER359" s="21"/>
      <c r="ES359" s="21"/>
      <c r="ET359" s="21"/>
      <c r="EU359" s="21"/>
      <c r="EV359" s="21"/>
      <c r="EW359" s="21"/>
      <c r="EX359" s="21"/>
      <c r="EY359" s="21"/>
      <c r="EZ359" s="21"/>
      <c r="FA359" s="21"/>
      <c r="FB359" s="21"/>
      <c r="FC359" s="21"/>
      <c r="FD359" s="21"/>
      <c r="FE359" s="21"/>
      <c r="FF359" s="21"/>
      <c r="FG359" s="21"/>
      <c r="FH359" s="21"/>
      <c r="FI359" s="21"/>
      <c r="FJ359" s="21"/>
      <c r="FK359" s="21"/>
      <c r="FL359" s="21"/>
      <c r="FM359" s="21"/>
      <c r="FN359" s="21"/>
      <c r="FO359" s="21"/>
    </row>
    <row r="360" spans="70:171" s="13" customFormat="1" ht="15" customHeight="1" x14ac:dyDescent="0.2">
      <c r="BR360" s="21"/>
      <c r="BS360" s="21"/>
      <c r="BT360" s="21"/>
      <c r="BU360" s="21"/>
      <c r="BV360" s="21"/>
      <c r="BW360" s="21"/>
      <c r="BX360" s="21"/>
      <c r="BY360" s="21"/>
      <c r="BZ360" s="21"/>
      <c r="CA360" s="21"/>
      <c r="CB360" s="21"/>
      <c r="CC360" s="21"/>
      <c r="CD360" s="21"/>
      <c r="CE360" s="21"/>
      <c r="CF360" s="21"/>
      <c r="CG360" s="21"/>
      <c r="CH360" s="21"/>
      <c r="CI360" s="21"/>
      <c r="CJ360" s="21"/>
      <c r="CK360" s="21"/>
      <c r="CL360" s="21"/>
      <c r="CM360" s="21"/>
      <c r="CN360" s="21"/>
      <c r="CO360" s="21"/>
      <c r="CP360" s="21"/>
      <c r="CQ360" s="21"/>
      <c r="CR360" s="21"/>
      <c r="CS360" s="21"/>
      <c r="CT360" s="21"/>
      <c r="CU360" s="21"/>
      <c r="CV360" s="21"/>
      <c r="CW360" s="21"/>
      <c r="CX360" s="21"/>
      <c r="CY360" s="21"/>
      <c r="CZ360" s="21"/>
      <c r="DA360" s="21"/>
      <c r="DB360" s="21"/>
      <c r="DC360" s="21"/>
      <c r="DD360" s="21"/>
      <c r="DE360" s="21"/>
      <c r="DF360" s="21"/>
      <c r="DG360" s="21"/>
      <c r="DH360" s="21"/>
      <c r="DI360" s="21"/>
      <c r="DJ360" s="21"/>
      <c r="DK360" s="21"/>
      <c r="DL360" s="21"/>
      <c r="DM360" s="21"/>
      <c r="DN360" s="21"/>
      <c r="DO360" s="21"/>
      <c r="DP360" s="21"/>
      <c r="DQ360" s="21"/>
      <c r="DR360" s="21"/>
      <c r="DS360" s="21"/>
      <c r="DT360" s="21"/>
      <c r="DU360" s="21"/>
      <c r="DV360" s="21"/>
      <c r="DW360" s="21"/>
      <c r="DX360" s="21"/>
      <c r="DY360" s="21"/>
      <c r="DZ360" s="21"/>
      <c r="EA360" s="21"/>
      <c r="EB360" s="21"/>
      <c r="EC360" s="21"/>
      <c r="ED360" s="21"/>
      <c r="EE360" s="21"/>
      <c r="EF360" s="21"/>
      <c r="EG360" s="21"/>
      <c r="EH360" s="21"/>
      <c r="EI360" s="21"/>
      <c r="EJ360" s="21"/>
      <c r="EK360" s="21"/>
      <c r="EL360" s="21"/>
      <c r="EM360" s="21"/>
      <c r="EN360" s="21"/>
      <c r="EO360" s="21"/>
      <c r="EP360" s="21"/>
      <c r="EQ360" s="21"/>
      <c r="ER360" s="21"/>
      <c r="ES360" s="21"/>
      <c r="ET360" s="21"/>
      <c r="EU360" s="21"/>
      <c r="EV360" s="21"/>
      <c r="EW360" s="21"/>
      <c r="EX360" s="21"/>
      <c r="EY360" s="21"/>
      <c r="EZ360" s="21"/>
      <c r="FA360" s="21"/>
      <c r="FB360" s="21"/>
      <c r="FC360" s="21"/>
      <c r="FD360" s="21"/>
      <c r="FE360" s="21"/>
      <c r="FF360" s="21"/>
      <c r="FG360" s="21"/>
      <c r="FH360" s="21"/>
      <c r="FI360" s="21"/>
      <c r="FJ360" s="21"/>
      <c r="FK360" s="21"/>
      <c r="FL360" s="21"/>
      <c r="FM360" s="21"/>
      <c r="FN360" s="21"/>
      <c r="FO360" s="21"/>
    </row>
    <row r="361" spans="70:171" s="13" customFormat="1" ht="15" customHeight="1" x14ac:dyDescent="0.2">
      <c r="BR361" s="21"/>
      <c r="BS361" s="21"/>
      <c r="BT361" s="21"/>
      <c r="BU361" s="21"/>
      <c r="BV361" s="21"/>
      <c r="BW361" s="21"/>
      <c r="BX361" s="21"/>
      <c r="BY361" s="21"/>
      <c r="BZ361" s="21"/>
      <c r="CA361" s="21"/>
      <c r="CB361" s="21"/>
      <c r="CC361" s="21"/>
      <c r="CD361" s="21"/>
      <c r="CE361" s="21"/>
      <c r="CF361" s="21"/>
      <c r="CG361" s="21"/>
      <c r="CH361" s="21"/>
      <c r="CI361" s="21"/>
      <c r="CJ361" s="21"/>
      <c r="CK361" s="21"/>
      <c r="CL361" s="21"/>
      <c r="CM361" s="21"/>
      <c r="CN361" s="21"/>
      <c r="CO361" s="21"/>
      <c r="CP361" s="21"/>
      <c r="CQ361" s="21"/>
      <c r="CR361" s="21"/>
      <c r="CS361" s="21"/>
      <c r="CT361" s="21"/>
      <c r="CU361" s="21"/>
      <c r="CV361" s="21"/>
      <c r="CW361" s="21"/>
      <c r="CX361" s="21"/>
      <c r="CY361" s="21"/>
      <c r="CZ361" s="21"/>
      <c r="DA361" s="21"/>
      <c r="DB361" s="21"/>
      <c r="DC361" s="21"/>
      <c r="DD361" s="21"/>
      <c r="DE361" s="21"/>
      <c r="DF361" s="21"/>
      <c r="DG361" s="21"/>
      <c r="DH361" s="21"/>
      <c r="DI361" s="21"/>
      <c r="DJ361" s="21"/>
      <c r="DK361" s="21"/>
      <c r="DL361" s="21"/>
      <c r="DM361" s="21"/>
      <c r="DN361" s="21"/>
      <c r="DO361" s="21"/>
      <c r="DP361" s="21"/>
      <c r="DQ361" s="21"/>
      <c r="DR361" s="21"/>
      <c r="DS361" s="21"/>
      <c r="DT361" s="21"/>
      <c r="DU361" s="21"/>
      <c r="DV361" s="21"/>
      <c r="DW361" s="21"/>
      <c r="DX361" s="21"/>
      <c r="DY361" s="21"/>
      <c r="DZ361" s="21"/>
      <c r="EA361" s="21"/>
      <c r="EB361" s="21"/>
      <c r="EC361" s="21"/>
      <c r="ED361" s="21"/>
      <c r="EE361" s="21"/>
      <c r="EF361" s="21"/>
      <c r="EG361" s="21"/>
      <c r="EH361" s="21"/>
      <c r="EI361" s="21"/>
      <c r="EJ361" s="21"/>
      <c r="EK361" s="21"/>
      <c r="EL361" s="21"/>
      <c r="EM361" s="21"/>
      <c r="EN361" s="21"/>
      <c r="EO361" s="21"/>
      <c r="EP361" s="21"/>
      <c r="EQ361" s="21"/>
      <c r="ER361" s="21"/>
      <c r="ES361" s="21"/>
      <c r="ET361" s="21"/>
      <c r="EU361" s="21"/>
      <c r="EV361" s="21"/>
      <c r="EW361" s="21"/>
      <c r="EX361" s="21"/>
      <c r="EY361" s="21"/>
      <c r="EZ361" s="21"/>
      <c r="FA361" s="21"/>
      <c r="FB361" s="21"/>
      <c r="FC361" s="21"/>
      <c r="FD361" s="21"/>
      <c r="FE361" s="21"/>
      <c r="FF361" s="21"/>
      <c r="FG361" s="21"/>
      <c r="FH361" s="21"/>
      <c r="FI361" s="21"/>
      <c r="FJ361" s="21"/>
      <c r="FK361" s="21"/>
      <c r="FL361" s="21"/>
      <c r="FM361" s="21"/>
      <c r="FN361" s="21"/>
      <c r="FO361" s="21"/>
    </row>
    <row r="362" spans="70:171" s="13" customFormat="1" ht="15" customHeight="1" x14ac:dyDescent="0.2">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c r="EM362" s="21"/>
      <c r="EN362" s="21"/>
      <c r="EO362" s="21"/>
      <c r="EP362" s="21"/>
      <c r="EQ362" s="21"/>
      <c r="ER362" s="21"/>
      <c r="ES362" s="21"/>
      <c r="ET362" s="21"/>
      <c r="EU362" s="21"/>
      <c r="EV362" s="21"/>
      <c r="EW362" s="21"/>
      <c r="EX362" s="21"/>
      <c r="EY362" s="21"/>
      <c r="EZ362" s="21"/>
      <c r="FA362" s="21"/>
      <c r="FB362" s="21"/>
      <c r="FC362" s="21"/>
      <c r="FD362" s="21"/>
      <c r="FE362" s="21"/>
      <c r="FF362" s="21"/>
      <c r="FG362" s="21"/>
      <c r="FH362" s="21"/>
      <c r="FI362" s="21"/>
      <c r="FJ362" s="21"/>
      <c r="FK362" s="21"/>
      <c r="FL362" s="21"/>
      <c r="FM362" s="21"/>
      <c r="FN362" s="21"/>
      <c r="FO362" s="21"/>
    </row>
    <row r="363" spans="70:171" s="13" customFormat="1" ht="15" customHeight="1" x14ac:dyDescent="0.2">
      <c r="BR363" s="21"/>
      <c r="BS363" s="21"/>
      <c r="BT363" s="21"/>
      <c r="BU363" s="21"/>
      <c r="BV363" s="21"/>
      <c r="BW363" s="21"/>
      <c r="BX363" s="21"/>
      <c r="BY363" s="21"/>
      <c r="BZ363" s="21"/>
      <c r="CA363" s="21"/>
      <c r="CB363" s="21"/>
      <c r="CC363" s="21"/>
      <c r="CD363" s="21"/>
      <c r="CE363" s="21"/>
      <c r="CF363" s="21"/>
      <c r="CG363" s="21"/>
      <c r="CH363" s="21"/>
      <c r="CI363" s="21"/>
      <c r="CJ363" s="21"/>
      <c r="CK363" s="21"/>
      <c r="CL363" s="21"/>
      <c r="CM363" s="21"/>
      <c r="CN363" s="21"/>
      <c r="CO363" s="21"/>
      <c r="CP363" s="21"/>
      <c r="CQ363" s="21"/>
      <c r="CR363" s="21"/>
      <c r="CS363" s="21"/>
      <c r="CT363" s="21"/>
      <c r="CU363" s="21"/>
      <c r="CV363" s="21"/>
      <c r="CW363" s="21"/>
      <c r="CX363" s="21"/>
      <c r="CY363" s="21"/>
      <c r="CZ363" s="21"/>
      <c r="DA363" s="21"/>
      <c r="DB363" s="21"/>
      <c r="DC363" s="21"/>
      <c r="DD363" s="21"/>
      <c r="DE363" s="21"/>
      <c r="DF363" s="21"/>
      <c r="DG363" s="21"/>
      <c r="DH363" s="21"/>
      <c r="DI363" s="21"/>
      <c r="DJ363" s="21"/>
      <c r="DK363" s="21"/>
      <c r="DL363" s="21"/>
      <c r="DM363" s="21"/>
      <c r="DN363" s="21"/>
      <c r="DO363" s="21"/>
      <c r="DP363" s="21"/>
      <c r="DQ363" s="21"/>
      <c r="DR363" s="21"/>
      <c r="DS363" s="21"/>
      <c r="DT363" s="21"/>
      <c r="DU363" s="21"/>
      <c r="DV363" s="21"/>
      <c r="DW363" s="21"/>
      <c r="DX363" s="21"/>
      <c r="DY363" s="21"/>
      <c r="DZ363" s="21"/>
      <c r="EA363" s="21"/>
      <c r="EB363" s="21"/>
      <c r="EC363" s="21"/>
      <c r="ED363" s="21"/>
      <c r="EE363" s="21"/>
      <c r="EF363" s="21"/>
      <c r="EG363" s="21"/>
      <c r="EH363" s="21"/>
      <c r="EI363" s="21"/>
      <c r="EJ363" s="21"/>
      <c r="EK363" s="21"/>
      <c r="EL363" s="21"/>
      <c r="EM363" s="21"/>
      <c r="EN363" s="21"/>
      <c r="EO363" s="21"/>
      <c r="EP363" s="21"/>
      <c r="EQ363" s="21"/>
      <c r="ER363" s="21"/>
      <c r="ES363" s="21"/>
      <c r="ET363" s="21"/>
      <c r="EU363" s="21"/>
      <c r="EV363" s="21"/>
      <c r="EW363" s="21"/>
      <c r="EX363" s="21"/>
      <c r="EY363" s="21"/>
      <c r="EZ363" s="21"/>
      <c r="FA363" s="21"/>
      <c r="FB363" s="21"/>
      <c r="FC363" s="21"/>
      <c r="FD363" s="21"/>
      <c r="FE363" s="21"/>
      <c r="FF363" s="21"/>
      <c r="FG363" s="21"/>
      <c r="FH363" s="21"/>
      <c r="FI363" s="21"/>
      <c r="FJ363" s="21"/>
      <c r="FK363" s="21"/>
      <c r="FL363" s="21"/>
      <c r="FM363" s="21"/>
      <c r="FN363" s="21"/>
      <c r="FO363" s="21"/>
    </row>
    <row r="364" spans="70:171" s="13" customFormat="1" ht="15" customHeight="1" x14ac:dyDescent="0.2">
      <c r="BR364" s="21"/>
      <c r="BS364" s="21"/>
      <c r="BT364" s="21"/>
      <c r="BU364" s="21"/>
      <c r="BV364" s="21"/>
      <c r="BW364" s="21"/>
      <c r="BX364" s="21"/>
      <c r="BY364" s="21"/>
      <c r="BZ364" s="21"/>
      <c r="CA364" s="21"/>
      <c r="CB364" s="21"/>
      <c r="CC364" s="21"/>
      <c r="CD364" s="21"/>
      <c r="CE364" s="21"/>
      <c r="CF364" s="21"/>
      <c r="CG364" s="21"/>
      <c r="CH364" s="21"/>
      <c r="CI364" s="21"/>
      <c r="CJ364" s="21"/>
      <c r="CK364" s="21"/>
      <c r="CL364" s="21"/>
      <c r="CM364" s="21"/>
      <c r="CN364" s="21"/>
      <c r="CO364" s="21"/>
      <c r="CP364" s="21"/>
      <c r="CQ364" s="21"/>
      <c r="CR364" s="21"/>
      <c r="CS364" s="21"/>
      <c r="CT364" s="21"/>
      <c r="CU364" s="21"/>
      <c r="CV364" s="21"/>
      <c r="CW364" s="21"/>
      <c r="CX364" s="21"/>
      <c r="CY364" s="21"/>
      <c r="CZ364" s="21"/>
      <c r="DA364" s="21"/>
      <c r="DB364" s="21"/>
      <c r="DC364" s="21"/>
      <c r="DD364" s="21"/>
      <c r="DE364" s="21"/>
      <c r="DF364" s="21"/>
      <c r="DG364" s="21"/>
      <c r="DH364" s="21"/>
      <c r="DI364" s="21"/>
      <c r="DJ364" s="21"/>
      <c r="DK364" s="21"/>
      <c r="DL364" s="21"/>
      <c r="DM364" s="21"/>
      <c r="DN364" s="21"/>
      <c r="DO364" s="21"/>
      <c r="DP364" s="21"/>
      <c r="DQ364" s="21"/>
      <c r="DR364" s="21"/>
      <c r="DS364" s="21"/>
      <c r="DT364" s="21"/>
      <c r="DU364" s="21"/>
      <c r="DV364" s="21"/>
      <c r="DW364" s="21"/>
      <c r="DX364" s="21"/>
      <c r="DY364" s="21"/>
      <c r="DZ364" s="21"/>
      <c r="EA364" s="21"/>
      <c r="EB364" s="21"/>
      <c r="EC364" s="21"/>
      <c r="ED364" s="21"/>
      <c r="EE364" s="21"/>
      <c r="EF364" s="21"/>
      <c r="EG364" s="21"/>
      <c r="EH364" s="21"/>
      <c r="EI364" s="21"/>
      <c r="EJ364" s="21"/>
      <c r="EK364" s="21"/>
      <c r="EL364" s="21"/>
      <c r="EM364" s="21"/>
      <c r="EN364" s="21"/>
      <c r="EO364" s="21"/>
      <c r="EP364" s="21"/>
      <c r="EQ364" s="21"/>
      <c r="ER364" s="21"/>
      <c r="ES364" s="21"/>
      <c r="ET364" s="21"/>
      <c r="EU364" s="21"/>
      <c r="EV364" s="21"/>
      <c r="EW364" s="21"/>
      <c r="EX364" s="21"/>
      <c r="EY364" s="21"/>
      <c r="EZ364" s="21"/>
      <c r="FA364" s="21"/>
      <c r="FB364" s="21"/>
      <c r="FC364" s="21"/>
      <c r="FD364" s="21"/>
      <c r="FE364" s="21"/>
      <c r="FF364" s="21"/>
      <c r="FG364" s="21"/>
      <c r="FH364" s="21"/>
      <c r="FI364" s="21"/>
      <c r="FJ364" s="21"/>
      <c r="FK364" s="21"/>
      <c r="FL364" s="21"/>
      <c r="FM364" s="21"/>
      <c r="FN364" s="21"/>
      <c r="FO364" s="21"/>
    </row>
    <row r="365" spans="70:171" s="13" customFormat="1" ht="15" customHeight="1" x14ac:dyDescent="0.2">
      <c r="BR365" s="21"/>
      <c r="BS365" s="21"/>
      <c r="BT365" s="21"/>
      <c r="BU365" s="21"/>
      <c r="BV365" s="21"/>
      <c r="BW365" s="21"/>
      <c r="BX365" s="21"/>
      <c r="BY365" s="21"/>
      <c r="BZ365" s="21"/>
      <c r="CA365" s="21"/>
      <c r="CB365" s="21"/>
      <c r="CC365" s="21"/>
      <c r="CD365" s="21"/>
      <c r="CE365" s="21"/>
      <c r="CF365" s="21"/>
      <c r="CG365" s="21"/>
      <c r="CH365" s="21"/>
      <c r="CI365" s="21"/>
      <c r="CJ365" s="21"/>
      <c r="CK365" s="21"/>
      <c r="CL365" s="21"/>
      <c r="CM365" s="21"/>
      <c r="CN365" s="21"/>
      <c r="CO365" s="21"/>
      <c r="CP365" s="21"/>
      <c r="CQ365" s="21"/>
      <c r="CR365" s="21"/>
      <c r="CS365" s="21"/>
      <c r="CT365" s="21"/>
      <c r="CU365" s="21"/>
      <c r="CV365" s="21"/>
      <c r="CW365" s="21"/>
      <c r="CX365" s="21"/>
      <c r="CY365" s="21"/>
      <c r="CZ365" s="21"/>
      <c r="DA365" s="21"/>
      <c r="DB365" s="21"/>
      <c r="DC365" s="21"/>
      <c r="DD365" s="21"/>
      <c r="DE365" s="21"/>
      <c r="DF365" s="21"/>
      <c r="DG365" s="21"/>
      <c r="DH365" s="21"/>
      <c r="DI365" s="21"/>
      <c r="DJ365" s="21"/>
      <c r="DK365" s="21"/>
      <c r="DL365" s="21"/>
      <c r="DM365" s="21"/>
      <c r="DN365" s="21"/>
      <c r="DO365" s="21"/>
      <c r="DP365" s="21"/>
      <c r="DQ365" s="21"/>
      <c r="DR365" s="21"/>
      <c r="DS365" s="21"/>
      <c r="DT365" s="21"/>
      <c r="DU365" s="21"/>
      <c r="DV365" s="21"/>
      <c r="DW365" s="21"/>
      <c r="DX365" s="21"/>
      <c r="DY365" s="21"/>
      <c r="DZ365" s="21"/>
      <c r="EA365" s="21"/>
      <c r="EB365" s="21"/>
      <c r="EC365" s="21"/>
      <c r="ED365" s="21"/>
      <c r="EE365" s="21"/>
      <c r="EF365" s="21"/>
      <c r="EG365" s="21"/>
      <c r="EH365" s="21"/>
      <c r="EI365" s="21"/>
      <c r="EJ365" s="21"/>
      <c r="EK365" s="21"/>
      <c r="EL365" s="21"/>
      <c r="EM365" s="21"/>
      <c r="EN365" s="21"/>
      <c r="EO365" s="21"/>
      <c r="EP365" s="21"/>
      <c r="EQ365" s="21"/>
      <c r="ER365" s="21"/>
      <c r="ES365" s="21"/>
      <c r="ET365" s="21"/>
      <c r="EU365" s="21"/>
      <c r="EV365" s="21"/>
      <c r="EW365" s="21"/>
      <c r="EX365" s="21"/>
      <c r="EY365" s="21"/>
      <c r="EZ365" s="21"/>
      <c r="FA365" s="21"/>
      <c r="FB365" s="21"/>
      <c r="FC365" s="21"/>
      <c r="FD365" s="21"/>
      <c r="FE365" s="21"/>
      <c r="FF365" s="21"/>
      <c r="FG365" s="21"/>
      <c r="FH365" s="21"/>
      <c r="FI365" s="21"/>
      <c r="FJ365" s="21"/>
      <c r="FK365" s="21"/>
      <c r="FL365" s="21"/>
      <c r="FM365" s="21"/>
      <c r="FN365" s="21"/>
      <c r="FO365" s="21"/>
    </row>
    <row r="366" spans="70:171" s="13" customFormat="1" ht="15" customHeight="1" x14ac:dyDescent="0.2">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c r="EM366" s="21"/>
      <c r="EN366" s="21"/>
      <c r="EO366" s="21"/>
      <c r="EP366" s="21"/>
      <c r="EQ366" s="21"/>
      <c r="ER366" s="21"/>
      <c r="ES366" s="21"/>
      <c r="ET366" s="21"/>
      <c r="EU366" s="21"/>
      <c r="EV366" s="21"/>
      <c r="EW366" s="21"/>
      <c r="EX366" s="21"/>
      <c r="EY366" s="21"/>
      <c r="EZ366" s="21"/>
      <c r="FA366" s="21"/>
      <c r="FB366" s="21"/>
      <c r="FC366" s="21"/>
      <c r="FD366" s="21"/>
      <c r="FE366" s="21"/>
      <c r="FF366" s="21"/>
      <c r="FG366" s="21"/>
      <c r="FH366" s="21"/>
      <c r="FI366" s="21"/>
      <c r="FJ366" s="21"/>
      <c r="FK366" s="21"/>
      <c r="FL366" s="21"/>
      <c r="FM366" s="21"/>
      <c r="FN366" s="21"/>
      <c r="FO366" s="21"/>
    </row>
    <row r="367" spans="70:171" s="13" customFormat="1" ht="15" customHeight="1" x14ac:dyDescent="0.2">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c r="EM367" s="21"/>
      <c r="EN367" s="21"/>
      <c r="EO367" s="21"/>
      <c r="EP367" s="21"/>
      <c r="EQ367" s="21"/>
      <c r="ER367" s="21"/>
      <c r="ES367" s="21"/>
      <c r="ET367" s="21"/>
      <c r="EU367" s="21"/>
      <c r="EV367" s="21"/>
      <c r="EW367" s="21"/>
      <c r="EX367" s="21"/>
      <c r="EY367" s="21"/>
      <c r="EZ367" s="21"/>
      <c r="FA367" s="21"/>
      <c r="FB367" s="21"/>
      <c r="FC367" s="21"/>
      <c r="FD367" s="21"/>
      <c r="FE367" s="21"/>
      <c r="FF367" s="21"/>
      <c r="FG367" s="21"/>
      <c r="FH367" s="21"/>
      <c r="FI367" s="21"/>
      <c r="FJ367" s="21"/>
      <c r="FK367" s="21"/>
      <c r="FL367" s="21"/>
      <c r="FM367" s="21"/>
      <c r="FN367" s="21"/>
      <c r="FO367" s="21"/>
    </row>
    <row r="368" spans="70:171" s="13" customFormat="1" ht="15" customHeight="1" x14ac:dyDescent="0.2">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c r="EM368" s="21"/>
      <c r="EN368" s="21"/>
      <c r="EO368" s="21"/>
      <c r="EP368" s="21"/>
      <c r="EQ368" s="21"/>
      <c r="ER368" s="21"/>
      <c r="ES368" s="21"/>
      <c r="ET368" s="21"/>
      <c r="EU368" s="21"/>
      <c r="EV368" s="21"/>
      <c r="EW368" s="21"/>
      <c r="EX368" s="21"/>
      <c r="EY368" s="21"/>
      <c r="EZ368" s="21"/>
      <c r="FA368" s="21"/>
      <c r="FB368" s="21"/>
      <c r="FC368" s="21"/>
      <c r="FD368" s="21"/>
      <c r="FE368" s="21"/>
      <c r="FF368" s="21"/>
      <c r="FG368" s="21"/>
      <c r="FH368" s="21"/>
      <c r="FI368" s="21"/>
      <c r="FJ368" s="21"/>
      <c r="FK368" s="21"/>
      <c r="FL368" s="21"/>
      <c r="FM368" s="21"/>
      <c r="FN368" s="21"/>
      <c r="FO368" s="21"/>
    </row>
    <row r="369" spans="70:171" s="13" customFormat="1" ht="15" customHeight="1" x14ac:dyDescent="0.2">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1"/>
      <c r="EV369" s="21"/>
      <c r="EW369" s="21"/>
      <c r="EX369" s="21"/>
      <c r="EY369" s="21"/>
      <c r="EZ369" s="21"/>
      <c r="FA369" s="21"/>
      <c r="FB369" s="21"/>
      <c r="FC369" s="21"/>
      <c r="FD369" s="21"/>
      <c r="FE369" s="21"/>
      <c r="FF369" s="21"/>
      <c r="FG369" s="21"/>
      <c r="FH369" s="21"/>
      <c r="FI369" s="21"/>
      <c r="FJ369" s="21"/>
      <c r="FK369" s="21"/>
      <c r="FL369" s="21"/>
      <c r="FM369" s="21"/>
      <c r="FN369" s="21"/>
      <c r="FO369" s="21"/>
    </row>
    <row r="370" spans="70:171" s="13" customFormat="1" ht="15" customHeight="1" x14ac:dyDescent="0.2">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c r="EM370" s="21"/>
      <c r="EN370" s="21"/>
      <c r="EO370" s="21"/>
      <c r="EP370" s="21"/>
      <c r="EQ370" s="21"/>
      <c r="ER370" s="21"/>
      <c r="ES370" s="21"/>
      <c r="ET370" s="21"/>
      <c r="EU370" s="21"/>
      <c r="EV370" s="21"/>
      <c r="EW370" s="21"/>
      <c r="EX370" s="21"/>
      <c r="EY370" s="21"/>
      <c r="EZ370" s="21"/>
      <c r="FA370" s="21"/>
      <c r="FB370" s="21"/>
      <c r="FC370" s="21"/>
      <c r="FD370" s="21"/>
      <c r="FE370" s="21"/>
      <c r="FF370" s="21"/>
      <c r="FG370" s="21"/>
      <c r="FH370" s="21"/>
      <c r="FI370" s="21"/>
      <c r="FJ370" s="21"/>
      <c r="FK370" s="21"/>
      <c r="FL370" s="21"/>
      <c r="FM370" s="21"/>
      <c r="FN370" s="21"/>
      <c r="FO370" s="21"/>
    </row>
    <row r="371" spans="70:171" s="13" customFormat="1" ht="15" customHeight="1" x14ac:dyDescent="0.2">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c r="EM371" s="21"/>
      <c r="EN371" s="21"/>
      <c r="EO371" s="21"/>
      <c r="EP371" s="21"/>
      <c r="EQ371" s="21"/>
      <c r="ER371" s="21"/>
      <c r="ES371" s="21"/>
      <c r="ET371" s="21"/>
      <c r="EU371" s="21"/>
      <c r="EV371" s="21"/>
      <c r="EW371" s="21"/>
      <c r="EX371" s="21"/>
      <c r="EY371" s="21"/>
      <c r="EZ371" s="21"/>
      <c r="FA371" s="21"/>
      <c r="FB371" s="21"/>
      <c r="FC371" s="21"/>
      <c r="FD371" s="21"/>
      <c r="FE371" s="21"/>
      <c r="FF371" s="21"/>
      <c r="FG371" s="21"/>
      <c r="FH371" s="21"/>
      <c r="FI371" s="21"/>
      <c r="FJ371" s="21"/>
      <c r="FK371" s="21"/>
      <c r="FL371" s="21"/>
      <c r="FM371" s="21"/>
      <c r="FN371" s="21"/>
      <c r="FO371" s="21"/>
    </row>
    <row r="372" spans="70:171" s="13" customFormat="1" ht="15" customHeight="1" x14ac:dyDescent="0.2">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c r="EM372" s="21"/>
      <c r="EN372" s="21"/>
      <c r="EO372" s="21"/>
      <c r="EP372" s="21"/>
      <c r="EQ372" s="21"/>
      <c r="ER372" s="21"/>
      <c r="ES372" s="21"/>
      <c r="ET372" s="21"/>
      <c r="EU372" s="21"/>
      <c r="EV372" s="21"/>
      <c r="EW372" s="21"/>
      <c r="EX372" s="21"/>
      <c r="EY372" s="21"/>
      <c r="EZ372" s="21"/>
      <c r="FA372" s="21"/>
      <c r="FB372" s="21"/>
      <c r="FC372" s="21"/>
      <c r="FD372" s="21"/>
      <c r="FE372" s="21"/>
      <c r="FF372" s="21"/>
      <c r="FG372" s="21"/>
      <c r="FH372" s="21"/>
      <c r="FI372" s="21"/>
      <c r="FJ372" s="21"/>
      <c r="FK372" s="21"/>
      <c r="FL372" s="21"/>
      <c r="FM372" s="21"/>
      <c r="FN372" s="21"/>
      <c r="FO372" s="21"/>
    </row>
    <row r="373" spans="70:171" s="13" customFormat="1" ht="15" customHeight="1" x14ac:dyDescent="0.2">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c r="EM373" s="21"/>
      <c r="EN373" s="21"/>
      <c r="EO373" s="21"/>
      <c r="EP373" s="21"/>
      <c r="EQ373" s="21"/>
      <c r="ER373" s="21"/>
      <c r="ES373" s="21"/>
      <c r="ET373" s="21"/>
      <c r="EU373" s="21"/>
      <c r="EV373" s="21"/>
      <c r="EW373" s="21"/>
      <c r="EX373" s="21"/>
      <c r="EY373" s="21"/>
      <c r="EZ373" s="21"/>
      <c r="FA373" s="21"/>
      <c r="FB373" s="21"/>
      <c r="FC373" s="21"/>
      <c r="FD373" s="21"/>
      <c r="FE373" s="21"/>
      <c r="FF373" s="21"/>
      <c r="FG373" s="21"/>
      <c r="FH373" s="21"/>
      <c r="FI373" s="21"/>
      <c r="FJ373" s="21"/>
      <c r="FK373" s="21"/>
      <c r="FL373" s="21"/>
      <c r="FM373" s="21"/>
      <c r="FN373" s="21"/>
      <c r="FO373" s="21"/>
    </row>
    <row r="374" spans="70:171" s="13" customFormat="1" ht="15" customHeight="1" x14ac:dyDescent="0.2">
      <c r="BR374" s="21"/>
      <c r="BS374" s="21"/>
      <c r="BT374" s="21"/>
      <c r="BU374" s="21"/>
      <c r="BV374" s="21"/>
      <c r="BW374" s="21"/>
      <c r="BX374" s="21"/>
      <c r="BY374" s="21"/>
      <c r="BZ374" s="21"/>
      <c r="CA374" s="21"/>
      <c r="CB374" s="21"/>
      <c r="CC374" s="21"/>
      <c r="CD374" s="21"/>
      <c r="CE374" s="21"/>
      <c r="CF374" s="21"/>
      <c r="CG374" s="21"/>
      <c r="CH374" s="21"/>
      <c r="CI374" s="21"/>
      <c r="CJ374" s="21"/>
      <c r="CK374" s="21"/>
      <c r="CL374" s="21"/>
      <c r="CM374" s="21"/>
      <c r="CN374" s="21"/>
      <c r="CO374" s="21"/>
      <c r="CP374" s="21"/>
      <c r="CQ374" s="21"/>
      <c r="CR374" s="21"/>
      <c r="CS374" s="21"/>
      <c r="CT374" s="21"/>
      <c r="CU374" s="21"/>
      <c r="CV374" s="21"/>
      <c r="CW374" s="21"/>
      <c r="CX374" s="21"/>
      <c r="CY374" s="21"/>
      <c r="CZ374" s="21"/>
      <c r="DA374" s="21"/>
      <c r="DB374" s="21"/>
      <c r="DC374" s="21"/>
      <c r="DD374" s="21"/>
      <c r="DE374" s="21"/>
      <c r="DF374" s="21"/>
      <c r="DG374" s="21"/>
      <c r="DH374" s="21"/>
      <c r="DI374" s="21"/>
      <c r="DJ374" s="21"/>
      <c r="DK374" s="21"/>
      <c r="DL374" s="21"/>
      <c r="DM374" s="21"/>
      <c r="DN374" s="21"/>
      <c r="DO374" s="21"/>
      <c r="DP374" s="21"/>
      <c r="DQ374" s="21"/>
      <c r="DR374" s="21"/>
      <c r="DS374" s="21"/>
      <c r="DT374" s="21"/>
      <c r="DU374" s="21"/>
      <c r="DV374" s="21"/>
      <c r="DW374" s="21"/>
      <c r="DX374" s="21"/>
      <c r="DY374" s="21"/>
      <c r="DZ374" s="21"/>
      <c r="EA374" s="21"/>
      <c r="EB374" s="21"/>
      <c r="EC374" s="21"/>
      <c r="ED374" s="21"/>
      <c r="EE374" s="21"/>
      <c r="EF374" s="21"/>
      <c r="EG374" s="21"/>
      <c r="EH374" s="21"/>
      <c r="EI374" s="21"/>
      <c r="EJ374" s="21"/>
      <c r="EK374" s="21"/>
      <c r="EL374" s="21"/>
      <c r="EM374" s="21"/>
      <c r="EN374" s="21"/>
      <c r="EO374" s="21"/>
      <c r="EP374" s="21"/>
      <c r="EQ374" s="21"/>
      <c r="ER374" s="21"/>
      <c r="ES374" s="21"/>
      <c r="ET374" s="21"/>
      <c r="EU374" s="21"/>
      <c r="EV374" s="21"/>
      <c r="EW374" s="21"/>
      <c r="EX374" s="21"/>
      <c r="EY374" s="21"/>
      <c r="EZ374" s="21"/>
      <c r="FA374" s="21"/>
      <c r="FB374" s="21"/>
      <c r="FC374" s="21"/>
      <c r="FD374" s="21"/>
      <c r="FE374" s="21"/>
      <c r="FF374" s="21"/>
      <c r="FG374" s="21"/>
      <c r="FH374" s="21"/>
      <c r="FI374" s="21"/>
      <c r="FJ374" s="21"/>
      <c r="FK374" s="21"/>
      <c r="FL374" s="21"/>
      <c r="FM374" s="21"/>
      <c r="FN374" s="21"/>
      <c r="FO374" s="21"/>
    </row>
    <row r="375" spans="70:171" s="13" customFormat="1" ht="15" customHeight="1" x14ac:dyDescent="0.2">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c r="EM375" s="21"/>
      <c r="EN375" s="21"/>
      <c r="EO375" s="21"/>
      <c r="EP375" s="21"/>
      <c r="EQ375" s="21"/>
      <c r="ER375" s="21"/>
      <c r="ES375" s="21"/>
      <c r="ET375" s="21"/>
      <c r="EU375" s="21"/>
      <c r="EV375" s="21"/>
      <c r="EW375" s="21"/>
      <c r="EX375" s="21"/>
      <c r="EY375" s="21"/>
      <c r="EZ375" s="21"/>
      <c r="FA375" s="21"/>
      <c r="FB375" s="21"/>
      <c r="FC375" s="21"/>
      <c r="FD375" s="21"/>
      <c r="FE375" s="21"/>
      <c r="FF375" s="21"/>
      <c r="FG375" s="21"/>
      <c r="FH375" s="21"/>
      <c r="FI375" s="21"/>
      <c r="FJ375" s="21"/>
      <c r="FK375" s="21"/>
      <c r="FL375" s="21"/>
      <c r="FM375" s="21"/>
      <c r="FN375" s="21"/>
      <c r="FO375" s="21"/>
    </row>
    <row r="376" spans="70:171" s="13" customFormat="1" ht="15" customHeight="1" x14ac:dyDescent="0.2">
      <c r="BR376" s="21"/>
      <c r="BS376" s="21"/>
      <c r="BT376" s="21"/>
      <c r="BU376" s="21"/>
      <c r="BV376" s="21"/>
      <c r="BW376" s="21"/>
      <c r="BX376" s="21"/>
      <c r="BY376" s="21"/>
      <c r="BZ376" s="21"/>
      <c r="CA376" s="21"/>
      <c r="CB376" s="21"/>
      <c r="CC376" s="21"/>
      <c r="CD376" s="21"/>
      <c r="CE376" s="21"/>
      <c r="CF376" s="21"/>
      <c r="CG376" s="21"/>
      <c r="CH376" s="21"/>
      <c r="CI376" s="21"/>
      <c r="CJ376" s="21"/>
      <c r="CK376" s="21"/>
      <c r="CL376" s="21"/>
      <c r="CM376" s="21"/>
      <c r="CN376" s="21"/>
      <c r="CO376" s="21"/>
      <c r="CP376" s="21"/>
      <c r="CQ376" s="21"/>
      <c r="CR376" s="21"/>
      <c r="CS376" s="21"/>
      <c r="CT376" s="21"/>
      <c r="CU376" s="21"/>
      <c r="CV376" s="21"/>
      <c r="CW376" s="21"/>
      <c r="CX376" s="21"/>
      <c r="CY376" s="21"/>
      <c r="CZ376" s="21"/>
      <c r="DA376" s="21"/>
      <c r="DB376" s="21"/>
      <c r="DC376" s="21"/>
      <c r="DD376" s="21"/>
      <c r="DE376" s="21"/>
      <c r="DF376" s="21"/>
      <c r="DG376" s="21"/>
      <c r="DH376" s="21"/>
      <c r="DI376" s="21"/>
      <c r="DJ376" s="21"/>
      <c r="DK376" s="21"/>
      <c r="DL376" s="21"/>
      <c r="DM376" s="21"/>
      <c r="DN376" s="21"/>
      <c r="DO376" s="21"/>
      <c r="DP376" s="21"/>
      <c r="DQ376" s="21"/>
      <c r="DR376" s="21"/>
      <c r="DS376" s="21"/>
      <c r="DT376" s="21"/>
      <c r="DU376" s="21"/>
      <c r="DV376" s="21"/>
      <c r="DW376" s="21"/>
      <c r="DX376" s="21"/>
      <c r="DY376" s="21"/>
      <c r="DZ376" s="21"/>
      <c r="EA376" s="21"/>
      <c r="EB376" s="21"/>
      <c r="EC376" s="21"/>
      <c r="ED376" s="21"/>
      <c r="EE376" s="21"/>
      <c r="EF376" s="21"/>
      <c r="EG376" s="21"/>
      <c r="EH376" s="21"/>
      <c r="EI376" s="21"/>
      <c r="EJ376" s="21"/>
      <c r="EK376" s="21"/>
      <c r="EL376" s="21"/>
      <c r="EM376" s="21"/>
      <c r="EN376" s="21"/>
      <c r="EO376" s="21"/>
      <c r="EP376" s="21"/>
      <c r="EQ376" s="21"/>
      <c r="ER376" s="21"/>
      <c r="ES376" s="21"/>
      <c r="ET376" s="21"/>
      <c r="EU376" s="21"/>
      <c r="EV376" s="21"/>
      <c r="EW376" s="21"/>
      <c r="EX376" s="21"/>
      <c r="EY376" s="21"/>
      <c r="EZ376" s="21"/>
      <c r="FA376" s="21"/>
      <c r="FB376" s="21"/>
      <c r="FC376" s="21"/>
      <c r="FD376" s="21"/>
      <c r="FE376" s="21"/>
      <c r="FF376" s="21"/>
      <c r="FG376" s="21"/>
      <c r="FH376" s="21"/>
      <c r="FI376" s="21"/>
      <c r="FJ376" s="21"/>
      <c r="FK376" s="21"/>
      <c r="FL376" s="21"/>
      <c r="FM376" s="21"/>
      <c r="FN376" s="21"/>
      <c r="FO376" s="21"/>
    </row>
    <row r="377" spans="70:171" s="13" customFormat="1" ht="15" customHeight="1" x14ac:dyDescent="0.2">
      <c r="BR377" s="21"/>
      <c r="BS377" s="21"/>
      <c r="BT377" s="21"/>
      <c r="BU377" s="21"/>
      <c r="BV377" s="21"/>
      <c r="BW377" s="21"/>
      <c r="BX377" s="21"/>
      <c r="BY377" s="21"/>
      <c r="BZ377" s="21"/>
      <c r="CA377" s="21"/>
      <c r="CB377" s="21"/>
      <c r="CC377" s="21"/>
      <c r="CD377" s="21"/>
      <c r="CE377" s="21"/>
      <c r="CF377" s="21"/>
      <c r="CG377" s="21"/>
      <c r="CH377" s="21"/>
      <c r="CI377" s="21"/>
      <c r="CJ377" s="21"/>
      <c r="CK377" s="21"/>
      <c r="CL377" s="21"/>
      <c r="CM377" s="21"/>
      <c r="CN377" s="21"/>
      <c r="CO377" s="21"/>
      <c r="CP377" s="21"/>
      <c r="CQ377" s="21"/>
      <c r="CR377" s="21"/>
      <c r="CS377" s="21"/>
      <c r="CT377" s="21"/>
      <c r="CU377" s="21"/>
      <c r="CV377" s="21"/>
      <c r="CW377" s="21"/>
      <c r="CX377" s="21"/>
      <c r="CY377" s="21"/>
      <c r="CZ377" s="21"/>
      <c r="DA377" s="21"/>
      <c r="DB377" s="21"/>
      <c r="DC377" s="21"/>
      <c r="DD377" s="21"/>
      <c r="DE377" s="21"/>
      <c r="DF377" s="21"/>
      <c r="DG377" s="21"/>
      <c r="DH377" s="21"/>
      <c r="DI377" s="21"/>
      <c r="DJ377" s="21"/>
      <c r="DK377" s="21"/>
      <c r="DL377" s="21"/>
      <c r="DM377" s="21"/>
      <c r="DN377" s="21"/>
      <c r="DO377" s="21"/>
      <c r="DP377" s="21"/>
      <c r="DQ377" s="21"/>
      <c r="DR377" s="21"/>
      <c r="DS377" s="21"/>
      <c r="DT377" s="21"/>
      <c r="DU377" s="21"/>
      <c r="DV377" s="21"/>
      <c r="DW377" s="21"/>
      <c r="DX377" s="21"/>
      <c r="DY377" s="21"/>
      <c r="DZ377" s="21"/>
      <c r="EA377" s="21"/>
      <c r="EB377" s="21"/>
      <c r="EC377" s="21"/>
      <c r="ED377" s="21"/>
      <c r="EE377" s="21"/>
      <c r="EF377" s="21"/>
      <c r="EG377" s="21"/>
      <c r="EH377" s="21"/>
      <c r="EI377" s="21"/>
      <c r="EJ377" s="21"/>
      <c r="EK377" s="21"/>
      <c r="EL377" s="21"/>
      <c r="EM377" s="21"/>
      <c r="EN377" s="21"/>
      <c r="EO377" s="21"/>
      <c r="EP377" s="21"/>
      <c r="EQ377" s="21"/>
      <c r="ER377" s="21"/>
      <c r="ES377" s="21"/>
      <c r="ET377" s="21"/>
      <c r="EU377" s="21"/>
      <c r="EV377" s="21"/>
      <c r="EW377" s="21"/>
      <c r="EX377" s="21"/>
      <c r="EY377" s="21"/>
      <c r="EZ377" s="21"/>
      <c r="FA377" s="21"/>
      <c r="FB377" s="21"/>
      <c r="FC377" s="21"/>
      <c r="FD377" s="21"/>
      <c r="FE377" s="21"/>
      <c r="FF377" s="21"/>
      <c r="FG377" s="21"/>
      <c r="FH377" s="21"/>
      <c r="FI377" s="21"/>
      <c r="FJ377" s="21"/>
      <c r="FK377" s="21"/>
      <c r="FL377" s="21"/>
      <c r="FM377" s="21"/>
      <c r="FN377" s="21"/>
      <c r="FO377" s="21"/>
    </row>
    <row r="378" spans="70:171" s="13" customFormat="1" ht="15" customHeight="1" x14ac:dyDescent="0.2">
      <c r="BR378" s="21"/>
      <c r="BS378" s="21"/>
      <c r="BT378" s="21"/>
      <c r="BU378" s="21"/>
      <c r="BV378" s="21"/>
      <c r="BW378" s="21"/>
      <c r="BX378" s="21"/>
      <c r="BY378" s="21"/>
      <c r="BZ378" s="21"/>
      <c r="CA378" s="21"/>
      <c r="CB378" s="21"/>
      <c r="CC378" s="21"/>
      <c r="CD378" s="21"/>
      <c r="CE378" s="21"/>
      <c r="CF378" s="21"/>
      <c r="CG378" s="21"/>
      <c r="CH378" s="21"/>
      <c r="CI378" s="21"/>
      <c r="CJ378" s="21"/>
      <c r="CK378" s="21"/>
      <c r="CL378" s="21"/>
      <c r="CM378" s="21"/>
      <c r="CN378" s="21"/>
      <c r="CO378" s="21"/>
      <c r="CP378" s="21"/>
      <c r="CQ378" s="21"/>
      <c r="CR378" s="21"/>
      <c r="CS378" s="21"/>
      <c r="CT378" s="21"/>
      <c r="CU378" s="21"/>
      <c r="CV378" s="21"/>
      <c r="CW378" s="21"/>
      <c r="CX378" s="21"/>
      <c r="CY378" s="21"/>
      <c r="CZ378" s="21"/>
      <c r="DA378" s="21"/>
      <c r="DB378" s="21"/>
      <c r="DC378" s="21"/>
      <c r="DD378" s="21"/>
      <c r="DE378" s="21"/>
      <c r="DF378" s="21"/>
      <c r="DG378" s="21"/>
      <c r="DH378" s="21"/>
      <c r="DI378" s="21"/>
      <c r="DJ378" s="21"/>
      <c r="DK378" s="21"/>
      <c r="DL378" s="21"/>
      <c r="DM378" s="21"/>
      <c r="DN378" s="21"/>
      <c r="DO378" s="21"/>
      <c r="DP378" s="21"/>
      <c r="DQ378" s="21"/>
      <c r="DR378" s="21"/>
      <c r="DS378" s="21"/>
      <c r="DT378" s="21"/>
      <c r="DU378" s="21"/>
      <c r="DV378" s="21"/>
      <c r="DW378" s="21"/>
      <c r="DX378" s="21"/>
      <c r="DY378" s="21"/>
      <c r="DZ378" s="21"/>
      <c r="EA378" s="21"/>
      <c r="EB378" s="21"/>
      <c r="EC378" s="21"/>
      <c r="ED378" s="21"/>
      <c r="EE378" s="21"/>
      <c r="EF378" s="21"/>
      <c r="EG378" s="21"/>
      <c r="EH378" s="21"/>
      <c r="EI378" s="21"/>
      <c r="EJ378" s="21"/>
      <c r="EK378" s="21"/>
      <c r="EL378" s="21"/>
      <c r="EM378" s="21"/>
      <c r="EN378" s="21"/>
      <c r="EO378" s="21"/>
      <c r="EP378" s="21"/>
      <c r="EQ378" s="21"/>
      <c r="ER378" s="21"/>
      <c r="ES378" s="21"/>
      <c r="ET378" s="21"/>
      <c r="EU378" s="21"/>
      <c r="EV378" s="21"/>
      <c r="EW378" s="21"/>
      <c r="EX378" s="21"/>
      <c r="EY378" s="21"/>
      <c r="EZ378" s="21"/>
      <c r="FA378" s="21"/>
      <c r="FB378" s="21"/>
      <c r="FC378" s="21"/>
      <c r="FD378" s="21"/>
      <c r="FE378" s="21"/>
      <c r="FF378" s="21"/>
      <c r="FG378" s="21"/>
      <c r="FH378" s="21"/>
      <c r="FI378" s="21"/>
      <c r="FJ378" s="21"/>
      <c r="FK378" s="21"/>
      <c r="FL378" s="21"/>
      <c r="FM378" s="21"/>
      <c r="FN378" s="21"/>
      <c r="FO378" s="21"/>
    </row>
    <row r="379" spans="70:171" s="13" customFormat="1" ht="15" customHeight="1" x14ac:dyDescent="0.2">
      <c r="BR379" s="21"/>
      <c r="BS379" s="21"/>
      <c r="BT379" s="21"/>
      <c r="BU379" s="21"/>
      <c r="BV379" s="21"/>
      <c r="BW379" s="21"/>
      <c r="BX379" s="21"/>
      <c r="BY379" s="21"/>
      <c r="BZ379" s="21"/>
      <c r="CA379" s="21"/>
      <c r="CB379" s="21"/>
      <c r="CC379" s="21"/>
      <c r="CD379" s="21"/>
      <c r="CE379" s="21"/>
      <c r="CF379" s="21"/>
      <c r="CG379" s="21"/>
      <c r="CH379" s="21"/>
      <c r="CI379" s="21"/>
      <c r="CJ379" s="21"/>
      <c r="CK379" s="21"/>
      <c r="CL379" s="21"/>
      <c r="CM379" s="21"/>
      <c r="CN379" s="21"/>
      <c r="CO379" s="21"/>
      <c r="CP379" s="21"/>
      <c r="CQ379" s="21"/>
      <c r="CR379" s="21"/>
      <c r="CS379" s="21"/>
      <c r="CT379" s="21"/>
      <c r="CU379" s="21"/>
      <c r="CV379" s="21"/>
      <c r="CW379" s="21"/>
      <c r="CX379" s="21"/>
      <c r="CY379" s="21"/>
      <c r="CZ379" s="21"/>
      <c r="DA379" s="21"/>
      <c r="DB379" s="21"/>
      <c r="DC379" s="21"/>
      <c r="DD379" s="21"/>
      <c r="DE379" s="21"/>
      <c r="DF379" s="21"/>
      <c r="DG379" s="21"/>
      <c r="DH379" s="21"/>
      <c r="DI379" s="21"/>
      <c r="DJ379" s="21"/>
      <c r="DK379" s="21"/>
      <c r="DL379" s="21"/>
      <c r="DM379" s="21"/>
      <c r="DN379" s="21"/>
      <c r="DO379" s="21"/>
      <c r="DP379" s="21"/>
      <c r="DQ379" s="21"/>
      <c r="DR379" s="21"/>
      <c r="DS379" s="21"/>
      <c r="DT379" s="21"/>
      <c r="DU379" s="21"/>
      <c r="DV379" s="21"/>
      <c r="DW379" s="21"/>
      <c r="DX379" s="21"/>
      <c r="DY379" s="21"/>
      <c r="DZ379" s="21"/>
      <c r="EA379" s="21"/>
      <c r="EB379" s="21"/>
      <c r="EC379" s="21"/>
      <c r="ED379" s="21"/>
      <c r="EE379" s="21"/>
      <c r="EF379" s="21"/>
      <c r="EG379" s="21"/>
      <c r="EH379" s="21"/>
      <c r="EI379" s="21"/>
      <c r="EJ379" s="21"/>
      <c r="EK379" s="21"/>
      <c r="EL379" s="21"/>
      <c r="EM379" s="21"/>
      <c r="EN379" s="21"/>
      <c r="EO379" s="21"/>
      <c r="EP379" s="21"/>
      <c r="EQ379" s="21"/>
      <c r="ER379" s="21"/>
      <c r="ES379" s="21"/>
      <c r="ET379" s="21"/>
      <c r="EU379" s="21"/>
      <c r="EV379" s="21"/>
      <c r="EW379" s="21"/>
      <c r="EX379" s="21"/>
      <c r="EY379" s="21"/>
      <c r="EZ379" s="21"/>
      <c r="FA379" s="21"/>
      <c r="FB379" s="21"/>
      <c r="FC379" s="21"/>
      <c r="FD379" s="21"/>
      <c r="FE379" s="21"/>
      <c r="FF379" s="21"/>
      <c r="FG379" s="21"/>
      <c r="FH379" s="21"/>
      <c r="FI379" s="21"/>
      <c r="FJ379" s="21"/>
      <c r="FK379" s="21"/>
      <c r="FL379" s="21"/>
      <c r="FM379" s="21"/>
      <c r="FN379" s="21"/>
      <c r="FO379" s="21"/>
    </row>
    <row r="380" spans="70:171" s="13" customFormat="1" ht="15" customHeight="1" x14ac:dyDescent="0.2">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c r="EM380" s="21"/>
      <c r="EN380" s="21"/>
      <c r="EO380" s="21"/>
      <c r="EP380" s="21"/>
      <c r="EQ380" s="21"/>
      <c r="ER380" s="21"/>
      <c r="ES380" s="21"/>
      <c r="ET380" s="21"/>
      <c r="EU380" s="21"/>
      <c r="EV380" s="21"/>
      <c r="EW380" s="21"/>
      <c r="EX380" s="21"/>
      <c r="EY380" s="21"/>
      <c r="EZ380" s="21"/>
      <c r="FA380" s="21"/>
      <c r="FB380" s="21"/>
      <c r="FC380" s="21"/>
      <c r="FD380" s="21"/>
      <c r="FE380" s="21"/>
      <c r="FF380" s="21"/>
      <c r="FG380" s="21"/>
      <c r="FH380" s="21"/>
      <c r="FI380" s="21"/>
      <c r="FJ380" s="21"/>
      <c r="FK380" s="21"/>
      <c r="FL380" s="21"/>
      <c r="FM380" s="21"/>
      <c r="FN380" s="21"/>
      <c r="FO380" s="21"/>
    </row>
    <row r="381" spans="70:171" s="13" customFormat="1" ht="15" customHeight="1" x14ac:dyDescent="0.2">
      <c r="BR381" s="21"/>
      <c r="BS381" s="21"/>
      <c r="BT381" s="21"/>
      <c r="BU381" s="21"/>
      <c r="BV381" s="21"/>
      <c r="BW381" s="21"/>
      <c r="BX381" s="21"/>
      <c r="BY381" s="21"/>
      <c r="BZ381" s="21"/>
      <c r="CA381" s="21"/>
      <c r="CB381" s="21"/>
      <c r="CC381" s="21"/>
      <c r="CD381" s="21"/>
      <c r="CE381" s="21"/>
      <c r="CF381" s="21"/>
      <c r="CG381" s="21"/>
      <c r="CH381" s="21"/>
      <c r="CI381" s="21"/>
      <c r="CJ381" s="21"/>
      <c r="CK381" s="21"/>
      <c r="CL381" s="21"/>
      <c r="CM381" s="21"/>
      <c r="CN381" s="21"/>
      <c r="CO381" s="21"/>
      <c r="CP381" s="21"/>
      <c r="CQ381" s="21"/>
      <c r="CR381" s="21"/>
      <c r="CS381" s="21"/>
      <c r="CT381" s="21"/>
      <c r="CU381" s="21"/>
      <c r="CV381" s="21"/>
      <c r="CW381" s="21"/>
      <c r="CX381" s="21"/>
      <c r="CY381" s="21"/>
      <c r="CZ381" s="21"/>
      <c r="DA381" s="21"/>
      <c r="DB381" s="21"/>
      <c r="DC381" s="21"/>
      <c r="DD381" s="21"/>
      <c r="DE381" s="21"/>
      <c r="DF381" s="21"/>
      <c r="DG381" s="21"/>
      <c r="DH381" s="21"/>
      <c r="DI381" s="21"/>
      <c r="DJ381" s="21"/>
      <c r="DK381" s="21"/>
      <c r="DL381" s="21"/>
      <c r="DM381" s="21"/>
      <c r="DN381" s="21"/>
      <c r="DO381" s="21"/>
      <c r="DP381" s="21"/>
      <c r="DQ381" s="21"/>
      <c r="DR381" s="21"/>
      <c r="DS381" s="21"/>
      <c r="DT381" s="21"/>
      <c r="DU381" s="21"/>
      <c r="DV381" s="21"/>
      <c r="DW381" s="21"/>
      <c r="DX381" s="21"/>
      <c r="DY381" s="21"/>
      <c r="DZ381" s="21"/>
      <c r="EA381" s="21"/>
      <c r="EB381" s="21"/>
      <c r="EC381" s="21"/>
      <c r="ED381" s="21"/>
      <c r="EE381" s="21"/>
      <c r="EF381" s="21"/>
      <c r="EG381" s="21"/>
      <c r="EH381" s="21"/>
      <c r="EI381" s="21"/>
      <c r="EJ381" s="21"/>
      <c r="EK381" s="21"/>
      <c r="EL381" s="21"/>
      <c r="EM381" s="21"/>
      <c r="EN381" s="21"/>
      <c r="EO381" s="21"/>
      <c r="EP381" s="21"/>
      <c r="EQ381" s="21"/>
      <c r="ER381" s="21"/>
      <c r="ES381" s="21"/>
      <c r="ET381" s="21"/>
      <c r="EU381" s="21"/>
      <c r="EV381" s="21"/>
      <c r="EW381" s="21"/>
      <c r="EX381" s="21"/>
      <c r="EY381" s="21"/>
      <c r="EZ381" s="21"/>
      <c r="FA381" s="21"/>
      <c r="FB381" s="21"/>
      <c r="FC381" s="21"/>
      <c r="FD381" s="21"/>
      <c r="FE381" s="21"/>
      <c r="FF381" s="21"/>
      <c r="FG381" s="21"/>
      <c r="FH381" s="21"/>
      <c r="FI381" s="21"/>
      <c r="FJ381" s="21"/>
      <c r="FK381" s="21"/>
      <c r="FL381" s="21"/>
      <c r="FM381" s="21"/>
      <c r="FN381" s="21"/>
      <c r="FO381" s="21"/>
    </row>
    <row r="382" spans="70:171" s="13" customFormat="1" ht="15" customHeight="1" x14ac:dyDescent="0.2">
      <c r="BR382" s="21"/>
      <c r="BS382" s="21"/>
      <c r="BT382" s="21"/>
      <c r="BU382" s="21"/>
      <c r="BV382" s="21"/>
      <c r="BW382" s="21"/>
      <c r="BX382" s="21"/>
      <c r="BY382" s="21"/>
      <c r="BZ382" s="21"/>
      <c r="CA382" s="21"/>
      <c r="CB382" s="21"/>
      <c r="CC382" s="21"/>
      <c r="CD382" s="21"/>
      <c r="CE382" s="21"/>
      <c r="CF382" s="21"/>
      <c r="CG382" s="21"/>
      <c r="CH382" s="21"/>
      <c r="CI382" s="21"/>
      <c r="CJ382" s="21"/>
      <c r="CK382" s="21"/>
      <c r="CL382" s="21"/>
      <c r="CM382" s="21"/>
      <c r="CN382" s="21"/>
      <c r="CO382" s="21"/>
      <c r="CP382" s="21"/>
      <c r="CQ382" s="21"/>
      <c r="CR382" s="21"/>
      <c r="CS382" s="21"/>
      <c r="CT382" s="21"/>
      <c r="CU382" s="21"/>
      <c r="CV382" s="21"/>
      <c r="CW382" s="21"/>
      <c r="CX382" s="21"/>
      <c r="CY382" s="21"/>
      <c r="CZ382" s="21"/>
      <c r="DA382" s="21"/>
      <c r="DB382" s="21"/>
      <c r="DC382" s="21"/>
      <c r="DD382" s="21"/>
      <c r="DE382" s="21"/>
      <c r="DF382" s="21"/>
      <c r="DG382" s="21"/>
      <c r="DH382" s="21"/>
      <c r="DI382" s="21"/>
      <c r="DJ382" s="21"/>
      <c r="DK382" s="21"/>
      <c r="DL382" s="21"/>
      <c r="DM382" s="21"/>
      <c r="DN382" s="21"/>
      <c r="DO382" s="21"/>
      <c r="DP382" s="21"/>
      <c r="DQ382" s="21"/>
      <c r="DR382" s="21"/>
      <c r="DS382" s="21"/>
      <c r="DT382" s="21"/>
      <c r="DU382" s="21"/>
      <c r="DV382" s="21"/>
      <c r="DW382" s="21"/>
      <c r="DX382" s="21"/>
      <c r="DY382" s="21"/>
      <c r="DZ382" s="21"/>
      <c r="EA382" s="21"/>
      <c r="EB382" s="21"/>
      <c r="EC382" s="21"/>
      <c r="ED382" s="21"/>
      <c r="EE382" s="21"/>
      <c r="EF382" s="21"/>
      <c r="EG382" s="21"/>
      <c r="EH382" s="21"/>
      <c r="EI382" s="21"/>
      <c r="EJ382" s="21"/>
      <c r="EK382" s="21"/>
      <c r="EL382" s="21"/>
      <c r="EM382" s="21"/>
      <c r="EN382" s="21"/>
      <c r="EO382" s="21"/>
      <c r="EP382" s="21"/>
      <c r="EQ382" s="21"/>
      <c r="ER382" s="21"/>
      <c r="ES382" s="21"/>
      <c r="ET382" s="21"/>
      <c r="EU382" s="21"/>
      <c r="EV382" s="21"/>
      <c r="EW382" s="21"/>
      <c r="EX382" s="21"/>
      <c r="EY382" s="21"/>
      <c r="EZ382" s="21"/>
      <c r="FA382" s="21"/>
      <c r="FB382" s="21"/>
      <c r="FC382" s="21"/>
      <c r="FD382" s="21"/>
      <c r="FE382" s="21"/>
      <c r="FF382" s="21"/>
      <c r="FG382" s="21"/>
      <c r="FH382" s="21"/>
      <c r="FI382" s="21"/>
      <c r="FJ382" s="21"/>
      <c r="FK382" s="21"/>
      <c r="FL382" s="21"/>
      <c r="FM382" s="21"/>
      <c r="FN382" s="21"/>
      <c r="FO382" s="21"/>
    </row>
    <row r="383" spans="70:171" s="13" customFormat="1" ht="15" customHeight="1" x14ac:dyDescent="0.2">
      <c r="BR383" s="21"/>
      <c r="BS383" s="21"/>
      <c r="BT383" s="21"/>
      <c r="BU383" s="21"/>
      <c r="BV383" s="21"/>
      <c r="BW383" s="21"/>
      <c r="BX383" s="21"/>
      <c r="BY383" s="21"/>
      <c r="BZ383" s="21"/>
      <c r="CA383" s="21"/>
      <c r="CB383" s="21"/>
      <c r="CC383" s="21"/>
      <c r="CD383" s="21"/>
      <c r="CE383" s="21"/>
      <c r="CF383" s="21"/>
      <c r="CG383" s="21"/>
      <c r="CH383" s="21"/>
      <c r="CI383" s="21"/>
      <c r="CJ383" s="21"/>
      <c r="CK383" s="21"/>
      <c r="CL383" s="21"/>
      <c r="CM383" s="21"/>
      <c r="CN383" s="21"/>
      <c r="CO383" s="21"/>
      <c r="CP383" s="21"/>
      <c r="CQ383" s="21"/>
      <c r="CR383" s="21"/>
      <c r="CS383" s="21"/>
      <c r="CT383" s="21"/>
      <c r="CU383" s="21"/>
      <c r="CV383" s="21"/>
      <c r="CW383" s="21"/>
      <c r="CX383" s="21"/>
      <c r="CY383" s="21"/>
      <c r="CZ383" s="21"/>
      <c r="DA383" s="21"/>
      <c r="DB383" s="21"/>
      <c r="DC383" s="21"/>
      <c r="DD383" s="21"/>
      <c r="DE383" s="21"/>
      <c r="DF383" s="21"/>
      <c r="DG383" s="21"/>
      <c r="DH383" s="21"/>
      <c r="DI383" s="21"/>
      <c r="DJ383" s="21"/>
      <c r="DK383" s="21"/>
      <c r="DL383" s="21"/>
      <c r="DM383" s="21"/>
      <c r="DN383" s="21"/>
      <c r="DO383" s="21"/>
      <c r="DP383" s="21"/>
      <c r="DQ383" s="21"/>
      <c r="DR383" s="21"/>
      <c r="DS383" s="21"/>
      <c r="DT383" s="21"/>
      <c r="DU383" s="21"/>
      <c r="DV383" s="21"/>
      <c r="DW383" s="21"/>
      <c r="DX383" s="21"/>
      <c r="DY383" s="21"/>
      <c r="DZ383" s="21"/>
      <c r="EA383" s="21"/>
      <c r="EB383" s="21"/>
      <c r="EC383" s="21"/>
      <c r="ED383" s="21"/>
      <c r="EE383" s="21"/>
      <c r="EF383" s="21"/>
      <c r="EG383" s="21"/>
      <c r="EH383" s="21"/>
      <c r="EI383" s="21"/>
      <c r="EJ383" s="21"/>
      <c r="EK383" s="21"/>
      <c r="EL383" s="21"/>
      <c r="EM383" s="21"/>
      <c r="EN383" s="21"/>
      <c r="EO383" s="21"/>
      <c r="EP383" s="21"/>
      <c r="EQ383" s="21"/>
      <c r="ER383" s="21"/>
      <c r="ES383" s="21"/>
      <c r="ET383" s="21"/>
      <c r="EU383" s="21"/>
      <c r="EV383" s="21"/>
      <c r="EW383" s="21"/>
      <c r="EX383" s="21"/>
      <c r="EY383" s="21"/>
      <c r="EZ383" s="21"/>
      <c r="FA383" s="21"/>
      <c r="FB383" s="21"/>
      <c r="FC383" s="21"/>
      <c r="FD383" s="21"/>
      <c r="FE383" s="21"/>
      <c r="FF383" s="21"/>
      <c r="FG383" s="21"/>
      <c r="FH383" s="21"/>
      <c r="FI383" s="21"/>
      <c r="FJ383" s="21"/>
      <c r="FK383" s="21"/>
      <c r="FL383" s="21"/>
      <c r="FM383" s="21"/>
      <c r="FN383" s="21"/>
      <c r="FO383" s="21"/>
    </row>
    <row r="384" spans="70:171" s="13" customFormat="1" ht="15" customHeight="1" x14ac:dyDescent="0.2">
      <c r="BR384" s="21"/>
      <c r="BS384" s="21"/>
      <c r="BT384" s="21"/>
      <c r="BU384" s="21"/>
      <c r="BV384" s="21"/>
      <c r="BW384" s="21"/>
      <c r="BX384" s="21"/>
      <c r="BY384" s="21"/>
      <c r="BZ384" s="21"/>
      <c r="CA384" s="21"/>
      <c r="CB384" s="21"/>
      <c r="CC384" s="21"/>
      <c r="CD384" s="21"/>
      <c r="CE384" s="21"/>
      <c r="CF384" s="21"/>
      <c r="CG384" s="21"/>
      <c r="CH384" s="21"/>
      <c r="CI384" s="21"/>
      <c r="CJ384" s="21"/>
      <c r="CK384" s="21"/>
      <c r="CL384" s="21"/>
      <c r="CM384" s="21"/>
      <c r="CN384" s="21"/>
      <c r="CO384" s="21"/>
      <c r="CP384" s="21"/>
      <c r="CQ384" s="21"/>
      <c r="CR384" s="21"/>
      <c r="CS384" s="21"/>
      <c r="CT384" s="21"/>
      <c r="CU384" s="21"/>
      <c r="CV384" s="21"/>
      <c r="CW384" s="21"/>
      <c r="CX384" s="21"/>
      <c r="CY384" s="21"/>
      <c r="CZ384" s="21"/>
      <c r="DA384" s="21"/>
      <c r="DB384" s="21"/>
      <c r="DC384" s="21"/>
      <c r="DD384" s="21"/>
      <c r="DE384" s="21"/>
      <c r="DF384" s="21"/>
      <c r="DG384" s="21"/>
      <c r="DH384" s="21"/>
      <c r="DI384" s="21"/>
      <c r="DJ384" s="21"/>
      <c r="DK384" s="21"/>
      <c r="DL384" s="21"/>
      <c r="DM384" s="21"/>
      <c r="DN384" s="21"/>
      <c r="DO384" s="21"/>
      <c r="DP384" s="21"/>
      <c r="DQ384" s="21"/>
      <c r="DR384" s="21"/>
      <c r="DS384" s="21"/>
      <c r="DT384" s="21"/>
      <c r="DU384" s="21"/>
      <c r="DV384" s="21"/>
      <c r="DW384" s="21"/>
      <c r="DX384" s="21"/>
      <c r="DY384" s="21"/>
      <c r="DZ384" s="21"/>
      <c r="EA384" s="21"/>
      <c r="EB384" s="21"/>
      <c r="EC384" s="21"/>
      <c r="ED384" s="21"/>
      <c r="EE384" s="21"/>
      <c r="EF384" s="21"/>
      <c r="EG384" s="21"/>
      <c r="EH384" s="21"/>
      <c r="EI384" s="21"/>
      <c r="EJ384" s="21"/>
      <c r="EK384" s="21"/>
      <c r="EL384" s="21"/>
      <c r="EM384" s="21"/>
      <c r="EN384" s="21"/>
      <c r="EO384" s="21"/>
      <c r="EP384" s="21"/>
      <c r="EQ384" s="21"/>
      <c r="ER384" s="21"/>
      <c r="ES384" s="21"/>
      <c r="ET384" s="21"/>
      <c r="EU384" s="21"/>
      <c r="EV384" s="21"/>
      <c r="EW384" s="21"/>
      <c r="EX384" s="21"/>
      <c r="EY384" s="21"/>
      <c r="EZ384" s="21"/>
      <c r="FA384" s="21"/>
      <c r="FB384" s="21"/>
      <c r="FC384" s="21"/>
      <c r="FD384" s="21"/>
      <c r="FE384" s="21"/>
      <c r="FF384" s="21"/>
      <c r="FG384" s="21"/>
      <c r="FH384" s="21"/>
      <c r="FI384" s="21"/>
      <c r="FJ384" s="21"/>
      <c r="FK384" s="21"/>
      <c r="FL384" s="21"/>
      <c r="FM384" s="21"/>
      <c r="FN384" s="21"/>
      <c r="FO384" s="21"/>
    </row>
    <row r="385" spans="70:171" s="13" customFormat="1" ht="15" customHeight="1" x14ac:dyDescent="0.2">
      <c r="BR385" s="21"/>
      <c r="BS385" s="21"/>
      <c r="BT385" s="21"/>
      <c r="BU385" s="21"/>
      <c r="BV385" s="21"/>
      <c r="BW385" s="21"/>
      <c r="BX385" s="21"/>
      <c r="BY385" s="21"/>
      <c r="BZ385" s="21"/>
      <c r="CA385" s="21"/>
      <c r="CB385" s="21"/>
      <c r="CC385" s="21"/>
      <c r="CD385" s="21"/>
      <c r="CE385" s="21"/>
      <c r="CF385" s="21"/>
      <c r="CG385" s="21"/>
      <c r="CH385" s="21"/>
      <c r="CI385" s="21"/>
      <c r="CJ385" s="21"/>
      <c r="CK385" s="21"/>
      <c r="CL385" s="21"/>
      <c r="CM385" s="21"/>
      <c r="CN385" s="21"/>
      <c r="CO385" s="21"/>
      <c r="CP385" s="21"/>
      <c r="CQ385" s="21"/>
      <c r="CR385" s="21"/>
      <c r="CS385" s="21"/>
      <c r="CT385" s="21"/>
      <c r="CU385" s="21"/>
      <c r="CV385" s="21"/>
      <c r="CW385" s="21"/>
      <c r="CX385" s="21"/>
      <c r="CY385" s="21"/>
      <c r="CZ385" s="21"/>
      <c r="DA385" s="21"/>
      <c r="DB385" s="21"/>
      <c r="DC385" s="21"/>
      <c r="DD385" s="21"/>
      <c r="DE385" s="21"/>
      <c r="DF385" s="21"/>
      <c r="DG385" s="21"/>
      <c r="DH385" s="21"/>
      <c r="DI385" s="21"/>
      <c r="DJ385" s="21"/>
      <c r="DK385" s="21"/>
      <c r="DL385" s="21"/>
      <c r="DM385" s="21"/>
      <c r="DN385" s="21"/>
      <c r="DO385" s="21"/>
      <c r="DP385" s="21"/>
      <c r="DQ385" s="21"/>
      <c r="DR385" s="21"/>
      <c r="DS385" s="21"/>
      <c r="DT385" s="21"/>
      <c r="DU385" s="21"/>
      <c r="DV385" s="21"/>
      <c r="DW385" s="21"/>
      <c r="DX385" s="21"/>
      <c r="DY385" s="21"/>
      <c r="DZ385" s="21"/>
      <c r="EA385" s="21"/>
      <c r="EB385" s="21"/>
      <c r="EC385" s="21"/>
      <c r="ED385" s="21"/>
      <c r="EE385" s="21"/>
      <c r="EF385" s="21"/>
      <c r="EG385" s="21"/>
      <c r="EH385" s="21"/>
      <c r="EI385" s="21"/>
      <c r="EJ385" s="21"/>
      <c r="EK385" s="21"/>
      <c r="EL385" s="21"/>
      <c r="EM385" s="21"/>
      <c r="EN385" s="21"/>
      <c r="EO385" s="21"/>
      <c r="EP385" s="21"/>
      <c r="EQ385" s="21"/>
      <c r="ER385" s="21"/>
      <c r="ES385" s="21"/>
      <c r="ET385" s="21"/>
      <c r="EU385" s="21"/>
      <c r="EV385" s="21"/>
      <c r="EW385" s="21"/>
      <c r="EX385" s="21"/>
      <c r="EY385" s="21"/>
      <c r="EZ385" s="21"/>
      <c r="FA385" s="21"/>
      <c r="FB385" s="21"/>
      <c r="FC385" s="21"/>
      <c r="FD385" s="21"/>
      <c r="FE385" s="21"/>
      <c r="FF385" s="21"/>
      <c r="FG385" s="21"/>
      <c r="FH385" s="21"/>
      <c r="FI385" s="21"/>
      <c r="FJ385" s="21"/>
      <c r="FK385" s="21"/>
      <c r="FL385" s="21"/>
      <c r="FM385" s="21"/>
      <c r="FN385" s="21"/>
      <c r="FO385" s="21"/>
    </row>
    <row r="386" spans="70:171" s="13" customFormat="1" ht="15" customHeight="1" x14ac:dyDescent="0.2">
      <c r="BR386" s="21"/>
      <c r="BS386" s="21"/>
      <c r="BT386" s="21"/>
      <c r="BU386" s="21"/>
      <c r="BV386" s="21"/>
      <c r="BW386" s="21"/>
      <c r="BX386" s="21"/>
      <c r="BY386" s="21"/>
      <c r="BZ386" s="21"/>
      <c r="CA386" s="21"/>
      <c r="CB386" s="21"/>
      <c r="CC386" s="21"/>
      <c r="CD386" s="21"/>
      <c r="CE386" s="21"/>
      <c r="CF386" s="21"/>
      <c r="CG386" s="21"/>
      <c r="CH386" s="21"/>
      <c r="CI386" s="21"/>
      <c r="CJ386" s="21"/>
      <c r="CK386" s="21"/>
      <c r="CL386" s="21"/>
      <c r="CM386" s="21"/>
      <c r="CN386" s="21"/>
      <c r="CO386" s="21"/>
      <c r="CP386" s="21"/>
      <c r="CQ386" s="21"/>
      <c r="CR386" s="21"/>
      <c r="CS386" s="21"/>
      <c r="CT386" s="21"/>
      <c r="CU386" s="21"/>
      <c r="CV386" s="21"/>
      <c r="CW386" s="21"/>
      <c r="CX386" s="21"/>
      <c r="CY386" s="21"/>
      <c r="CZ386" s="21"/>
      <c r="DA386" s="21"/>
      <c r="DB386" s="21"/>
      <c r="DC386" s="21"/>
      <c r="DD386" s="21"/>
      <c r="DE386" s="21"/>
      <c r="DF386" s="21"/>
      <c r="DG386" s="21"/>
      <c r="DH386" s="21"/>
      <c r="DI386" s="21"/>
      <c r="DJ386" s="21"/>
      <c r="DK386" s="21"/>
      <c r="DL386" s="21"/>
      <c r="DM386" s="21"/>
      <c r="DN386" s="21"/>
      <c r="DO386" s="21"/>
      <c r="DP386" s="21"/>
      <c r="DQ386" s="21"/>
      <c r="DR386" s="21"/>
      <c r="DS386" s="21"/>
      <c r="DT386" s="21"/>
      <c r="DU386" s="21"/>
      <c r="DV386" s="21"/>
      <c r="DW386" s="21"/>
      <c r="DX386" s="21"/>
      <c r="DY386" s="21"/>
      <c r="DZ386" s="21"/>
      <c r="EA386" s="21"/>
      <c r="EB386" s="21"/>
      <c r="EC386" s="21"/>
      <c r="ED386" s="21"/>
      <c r="EE386" s="21"/>
      <c r="EF386" s="21"/>
      <c r="EG386" s="21"/>
      <c r="EH386" s="21"/>
      <c r="EI386" s="21"/>
      <c r="EJ386" s="21"/>
      <c r="EK386" s="21"/>
      <c r="EL386" s="21"/>
      <c r="EM386" s="21"/>
      <c r="EN386" s="21"/>
      <c r="EO386" s="21"/>
      <c r="EP386" s="21"/>
      <c r="EQ386" s="21"/>
      <c r="ER386" s="21"/>
      <c r="ES386" s="21"/>
      <c r="ET386" s="21"/>
      <c r="EU386" s="21"/>
      <c r="EV386" s="21"/>
      <c r="EW386" s="21"/>
      <c r="EX386" s="21"/>
      <c r="EY386" s="21"/>
      <c r="EZ386" s="21"/>
      <c r="FA386" s="21"/>
      <c r="FB386" s="21"/>
      <c r="FC386" s="21"/>
      <c r="FD386" s="21"/>
      <c r="FE386" s="21"/>
      <c r="FF386" s="21"/>
      <c r="FG386" s="21"/>
      <c r="FH386" s="21"/>
      <c r="FI386" s="21"/>
      <c r="FJ386" s="21"/>
      <c r="FK386" s="21"/>
      <c r="FL386" s="21"/>
      <c r="FM386" s="21"/>
      <c r="FN386" s="21"/>
      <c r="FO386" s="21"/>
    </row>
    <row r="387" spans="70:171" s="13" customFormat="1" ht="15" customHeight="1" x14ac:dyDescent="0.2">
      <c r="BR387" s="21"/>
      <c r="BS387" s="21"/>
      <c r="BT387" s="21"/>
      <c r="BU387" s="21"/>
      <c r="BV387" s="21"/>
      <c r="BW387" s="21"/>
      <c r="BX387" s="21"/>
      <c r="BY387" s="21"/>
      <c r="BZ387" s="21"/>
      <c r="CA387" s="21"/>
      <c r="CB387" s="21"/>
      <c r="CC387" s="21"/>
      <c r="CD387" s="21"/>
      <c r="CE387" s="21"/>
      <c r="CF387" s="21"/>
      <c r="CG387" s="21"/>
      <c r="CH387" s="21"/>
      <c r="CI387" s="21"/>
      <c r="CJ387" s="21"/>
      <c r="CK387" s="21"/>
      <c r="CL387" s="21"/>
      <c r="CM387" s="21"/>
      <c r="CN387" s="21"/>
      <c r="CO387" s="21"/>
      <c r="CP387" s="21"/>
      <c r="CQ387" s="21"/>
      <c r="CR387" s="21"/>
      <c r="CS387" s="21"/>
      <c r="CT387" s="21"/>
      <c r="CU387" s="21"/>
      <c r="CV387" s="21"/>
      <c r="CW387" s="21"/>
      <c r="CX387" s="21"/>
      <c r="CY387" s="21"/>
      <c r="CZ387" s="21"/>
      <c r="DA387" s="21"/>
      <c r="DB387" s="21"/>
      <c r="DC387" s="21"/>
      <c r="DD387" s="21"/>
      <c r="DE387" s="21"/>
      <c r="DF387" s="21"/>
      <c r="DG387" s="21"/>
      <c r="DH387" s="21"/>
      <c r="DI387" s="21"/>
      <c r="DJ387" s="21"/>
      <c r="DK387" s="21"/>
      <c r="DL387" s="21"/>
      <c r="DM387" s="21"/>
      <c r="DN387" s="21"/>
      <c r="DO387" s="21"/>
      <c r="DP387" s="21"/>
      <c r="DQ387" s="21"/>
      <c r="DR387" s="21"/>
      <c r="DS387" s="21"/>
      <c r="DT387" s="21"/>
      <c r="DU387" s="21"/>
      <c r="DV387" s="21"/>
      <c r="DW387" s="21"/>
      <c r="DX387" s="21"/>
      <c r="DY387" s="21"/>
      <c r="DZ387" s="21"/>
      <c r="EA387" s="21"/>
      <c r="EB387" s="21"/>
      <c r="EC387" s="21"/>
      <c r="ED387" s="21"/>
      <c r="EE387" s="21"/>
      <c r="EF387" s="21"/>
      <c r="EG387" s="21"/>
      <c r="EH387" s="21"/>
      <c r="EI387" s="21"/>
      <c r="EJ387" s="21"/>
      <c r="EK387" s="21"/>
      <c r="EL387" s="21"/>
      <c r="EM387" s="21"/>
      <c r="EN387" s="21"/>
      <c r="EO387" s="21"/>
      <c r="EP387" s="21"/>
      <c r="EQ387" s="21"/>
      <c r="ER387" s="21"/>
      <c r="ES387" s="21"/>
      <c r="ET387" s="21"/>
      <c r="EU387" s="21"/>
      <c r="EV387" s="21"/>
      <c r="EW387" s="21"/>
      <c r="EX387" s="21"/>
      <c r="EY387" s="21"/>
      <c r="EZ387" s="21"/>
      <c r="FA387" s="21"/>
      <c r="FB387" s="21"/>
      <c r="FC387" s="21"/>
      <c r="FD387" s="21"/>
      <c r="FE387" s="21"/>
      <c r="FF387" s="21"/>
      <c r="FG387" s="21"/>
      <c r="FH387" s="21"/>
      <c r="FI387" s="21"/>
      <c r="FJ387" s="21"/>
      <c r="FK387" s="21"/>
      <c r="FL387" s="21"/>
      <c r="FM387" s="21"/>
      <c r="FN387" s="21"/>
      <c r="FO387" s="21"/>
    </row>
    <row r="388" spans="70:171" s="13" customFormat="1" ht="15" customHeight="1" x14ac:dyDescent="0.2">
      <c r="BR388" s="21"/>
      <c r="BS388" s="21"/>
      <c r="BT388" s="21"/>
      <c r="BU388" s="21"/>
      <c r="BV388" s="21"/>
      <c r="BW388" s="21"/>
      <c r="BX388" s="21"/>
      <c r="BY388" s="21"/>
      <c r="BZ388" s="21"/>
      <c r="CA388" s="21"/>
      <c r="CB388" s="21"/>
      <c r="CC388" s="21"/>
      <c r="CD388" s="21"/>
      <c r="CE388" s="21"/>
      <c r="CF388" s="21"/>
      <c r="CG388" s="21"/>
      <c r="CH388" s="21"/>
      <c r="CI388" s="21"/>
      <c r="CJ388" s="21"/>
      <c r="CK388" s="21"/>
      <c r="CL388" s="21"/>
      <c r="CM388" s="21"/>
      <c r="CN388" s="21"/>
      <c r="CO388" s="21"/>
      <c r="CP388" s="21"/>
      <c r="CQ388" s="21"/>
      <c r="CR388" s="21"/>
      <c r="CS388" s="21"/>
      <c r="CT388" s="21"/>
      <c r="CU388" s="21"/>
      <c r="CV388" s="21"/>
      <c r="CW388" s="21"/>
      <c r="CX388" s="21"/>
      <c r="CY388" s="21"/>
      <c r="CZ388" s="21"/>
      <c r="DA388" s="21"/>
      <c r="DB388" s="21"/>
      <c r="DC388" s="21"/>
      <c r="DD388" s="21"/>
      <c r="DE388" s="21"/>
      <c r="DF388" s="21"/>
      <c r="DG388" s="21"/>
      <c r="DH388" s="21"/>
      <c r="DI388" s="21"/>
      <c r="DJ388" s="21"/>
      <c r="DK388" s="21"/>
      <c r="DL388" s="21"/>
      <c r="DM388" s="21"/>
      <c r="DN388" s="21"/>
      <c r="DO388" s="21"/>
      <c r="DP388" s="21"/>
      <c r="DQ388" s="21"/>
      <c r="DR388" s="21"/>
      <c r="DS388" s="21"/>
      <c r="DT388" s="21"/>
      <c r="DU388" s="21"/>
      <c r="DV388" s="21"/>
      <c r="DW388" s="21"/>
      <c r="DX388" s="21"/>
      <c r="DY388" s="21"/>
      <c r="DZ388" s="21"/>
      <c r="EA388" s="21"/>
      <c r="EB388" s="21"/>
      <c r="EC388" s="21"/>
      <c r="ED388" s="21"/>
      <c r="EE388" s="21"/>
      <c r="EF388" s="21"/>
      <c r="EG388" s="21"/>
      <c r="EH388" s="21"/>
      <c r="EI388" s="21"/>
      <c r="EJ388" s="21"/>
      <c r="EK388" s="21"/>
      <c r="EL388" s="21"/>
      <c r="EM388" s="21"/>
      <c r="EN388" s="21"/>
      <c r="EO388" s="21"/>
      <c r="EP388" s="21"/>
      <c r="EQ388" s="21"/>
      <c r="ER388" s="21"/>
      <c r="ES388" s="21"/>
      <c r="ET388" s="21"/>
      <c r="EU388" s="21"/>
      <c r="EV388" s="21"/>
      <c r="EW388" s="21"/>
      <c r="EX388" s="21"/>
      <c r="EY388" s="21"/>
      <c r="EZ388" s="21"/>
      <c r="FA388" s="21"/>
      <c r="FB388" s="21"/>
      <c r="FC388" s="21"/>
      <c r="FD388" s="21"/>
      <c r="FE388" s="21"/>
      <c r="FF388" s="21"/>
      <c r="FG388" s="21"/>
      <c r="FH388" s="21"/>
      <c r="FI388" s="21"/>
      <c r="FJ388" s="21"/>
      <c r="FK388" s="21"/>
      <c r="FL388" s="21"/>
      <c r="FM388" s="21"/>
      <c r="FN388" s="21"/>
      <c r="FO388" s="21"/>
    </row>
    <row r="389" spans="70:171" s="13" customFormat="1" ht="15" customHeight="1" x14ac:dyDescent="0.2">
      <c r="BR389" s="21"/>
      <c r="BS389" s="21"/>
      <c r="BT389" s="21"/>
      <c r="BU389" s="21"/>
      <c r="BV389" s="21"/>
      <c r="BW389" s="21"/>
      <c r="BX389" s="21"/>
      <c r="BY389" s="21"/>
      <c r="BZ389" s="21"/>
      <c r="CA389" s="21"/>
      <c r="CB389" s="21"/>
      <c r="CC389" s="21"/>
      <c r="CD389" s="21"/>
      <c r="CE389" s="21"/>
      <c r="CF389" s="21"/>
      <c r="CG389" s="21"/>
      <c r="CH389" s="21"/>
      <c r="CI389" s="21"/>
      <c r="CJ389" s="21"/>
      <c r="CK389" s="21"/>
      <c r="CL389" s="21"/>
      <c r="CM389" s="21"/>
      <c r="CN389" s="21"/>
      <c r="CO389" s="21"/>
      <c r="CP389" s="21"/>
      <c r="CQ389" s="21"/>
      <c r="CR389" s="21"/>
      <c r="CS389" s="21"/>
      <c r="CT389" s="21"/>
      <c r="CU389" s="21"/>
      <c r="CV389" s="21"/>
      <c r="CW389" s="21"/>
      <c r="CX389" s="21"/>
      <c r="CY389" s="21"/>
      <c r="CZ389" s="21"/>
      <c r="DA389" s="21"/>
      <c r="DB389" s="21"/>
      <c r="DC389" s="21"/>
      <c r="DD389" s="21"/>
      <c r="DE389" s="21"/>
      <c r="DF389" s="21"/>
      <c r="DG389" s="21"/>
      <c r="DH389" s="21"/>
      <c r="DI389" s="21"/>
      <c r="DJ389" s="21"/>
      <c r="DK389" s="21"/>
      <c r="DL389" s="21"/>
      <c r="DM389" s="21"/>
      <c r="DN389" s="21"/>
      <c r="DO389" s="21"/>
      <c r="DP389" s="21"/>
      <c r="DQ389" s="21"/>
      <c r="DR389" s="21"/>
      <c r="DS389" s="21"/>
      <c r="DT389" s="21"/>
      <c r="DU389" s="21"/>
      <c r="DV389" s="21"/>
      <c r="DW389" s="21"/>
      <c r="DX389" s="21"/>
      <c r="DY389" s="21"/>
      <c r="DZ389" s="21"/>
      <c r="EA389" s="21"/>
      <c r="EB389" s="21"/>
      <c r="EC389" s="21"/>
      <c r="ED389" s="21"/>
      <c r="EE389" s="21"/>
      <c r="EF389" s="21"/>
      <c r="EG389" s="21"/>
      <c r="EH389" s="21"/>
      <c r="EI389" s="21"/>
      <c r="EJ389" s="21"/>
      <c r="EK389" s="21"/>
      <c r="EL389" s="21"/>
      <c r="EM389" s="21"/>
      <c r="EN389" s="21"/>
      <c r="EO389" s="21"/>
      <c r="EP389" s="21"/>
      <c r="EQ389" s="21"/>
      <c r="ER389" s="21"/>
      <c r="ES389" s="21"/>
      <c r="ET389" s="21"/>
      <c r="EU389" s="21"/>
      <c r="EV389" s="21"/>
      <c r="EW389" s="21"/>
      <c r="EX389" s="21"/>
      <c r="EY389" s="21"/>
      <c r="EZ389" s="21"/>
      <c r="FA389" s="21"/>
      <c r="FB389" s="21"/>
      <c r="FC389" s="21"/>
      <c r="FD389" s="21"/>
      <c r="FE389" s="21"/>
      <c r="FF389" s="21"/>
      <c r="FG389" s="21"/>
      <c r="FH389" s="21"/>
      <c r="FI389" s="21"/>
      <c r="FJ389" s="21"/>
      <c r="FK389" s="21"/>
      <c r="FL389" s="21"/>
      <c r="FM389" s="21"/>
      <c r="FN389" s="21"/>
      <c r="FO389" s="21"/>
    </row>
    <row r="390" spans="70:171" s="13" customFormat="1" ht="15" customHeight="1" x14ac:dyDescent="0.2">
      <c r="BR390" s="21"/>
      <c r="BS390" s="21"/>
      <c r="BT390" s="21"/>
      <c r="BU390" s="21"/>
      <c r="BV390" s="21"/>
      <c r="BW390" s="21"/>
      <c r="BX390" s="21"/>
      <c r="BY390" s="21"/>
      <c r="BZ390" s="21"/>
      <c r="CA390" s="21"/>
      <c r="CB390" s="21"/>
      <c r="CC390" s="21"/>
      <c r="CD390" s="21"/>
      <c r="CE390" s="21"/>
      <c r="CF390" s="21"/>
      <c r="CG390" s="21"/>
      <c r="CH390" s="21"/>
      <c r="CI390" s="21"/>
      <c r="CJ390" s="21"/>
      <c r="CK390" s="21"/>
      <c r="CL390" s="21"/>
      <c r="CM390" s="21"/>
      <c r="CN390" s="21"/>
      <c r="CO390" s="21"/>
      <c r="CP390" s="21"/>
      <c r="CQ390" s="21"/>
      <c r="CR390" s="21"/>
      <c r="CS390" s="21"/>
      <c r="CT390" s="21"/>
      <c r="CU390" s="21"/>
      <c r="CV390" s="21"/>
      <c r="CW390" s="21"/>
      <c r="CX390" s="21"/>
      <c r="CY390" s="21"/>
      <c r="CZ390" s="21"/>
      <c r="DA390" s="21"/>
      <c r="DB390" s="21"/>
      <c r="DC390" s="21"/>
      <c r="DD390" s="21"/>
      <c r="DE390" s="21"/>
      <c r="DF390" s="21"/>
      <c r="DG390" s="21"/>
      <c r="DH390" s="21"/>
      <c r="DI390" s="21"/>
      <c r="DJ390" s="21"/>
      <c r="DK390" s="21"/>
      <c r="DL390" s="21"/>
      <c r="DM390" s="21"/>
      <c r="DN390" s="21"/>
      <c r="DO390" s="21"/>
      <c r="DP390" s="21"/>
      <c r="DQ390" s="21"/>
      <c r="DR390" s="21"/>
      <c r="DS390" s="21"/>
      <c r="DT390" s="21"/>
      <c r="DU390" s="21"/>
      <c r="DV390" s="21"/>
      <c r="DW390" s="21"/>
      <c r="DX390" s="21"/>
      <c r="DY390" s="21"/>
      <c r="DZ390" s="21"/>
      <c r="EA390" s="21"/>
      <c r="EB390" s="21"/>
      <c r="EC390" s="21"/>
      <c r="ED390" s="21"/>
      <c r="EE390" s="21"/>
      <c r="EF390" s="21"/>
      <c r="EG390" s="21"/>
      <c r="EH390" s="21"/>
      <c r="EI390" s="21"/>
      <c r="EJ390" s="21"/>
      <c r="EK390" s="21"/>
      <c r="EL390" s="21"/>
      <c r="EM390" s="21"/>
      <c r="EN390" s="21"/>
      <c r="EO390" s="21"/>
      <c r="EP390" s="21"/>
      <c r="EQ390" s="21"/>
      <c r="ER390" s="21"/>
      <c r="ES390" s="21"/>
      <c r="ET390" s="21"/>
      <c r="EU390" s="21"/>
      <c r="EV390" s="21"/>
      <c r="EW390" s="21"/>
      <c r="EX390" s="21"/>
      <c r="EY390" s="21"/>
      <c r="EZ390" s="21"/>
      <c r="FA390" s="21"/>
      <c r="FB390" s="21"/>
      <c r="FC390" s="21"/>
      <c r="FD390" s="21"/>
      <c r="FE390" s="21"/>
      <c r="FF390" s="21"/>
      <c r="FG390" s="21"/>
      <c r="FH390" s="21"/>
      <c r="FI390" s="21"/>
      <c r="FJ390" s="21"/>
      <c r="FK390" s="21"/>
      <c r="FL390" s="21"/>
      <c r="FM390" s="21"/>
      <c r="FN390" s="21"/>
      <c r="FO390" s="21"/>
    </row>
    <row r="391" spans="70:171" s="13" customFormat="1" ht="15" customHeight="1" x14ac:dyDescent="0.2">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c r="EM391" s="21"/>
      <c r="EN391" s="21"/>
      <c r="EO391" s="21"/>
      <c r="EP391" s="21"/>
      <c r="EQ391" s="21"/>
      <c r="ER391" s="21"/>
      <c r="ES391" s="21"/>
      <c r="ET391" s="21"/>
      <c r="EU391" s="21"/>
      <c r="EV391" s="21"/>
      <c r="EW391" s="21"/>
      <c r="EX391" s="21"/>
      <c r="EY391" s="21"/>
      <c r="EZ391" s="21"/>
      <c r="FA391" s="21"/>
      <c r="FB391" s="21"/>
      <c r="FC391" s="21"/>
      <c r="FD391" s="21"/>
      <c r="FE391" s="21"/>
      <c r="FF391" s="21"/>
      <c r="FG391" s="21"/>
      <c r="FH391" s="21"/>
      <c r="FI391" s="21"/>
      <c r="FJ391" s="21"/>
      <c r="FK391" s="21"/>
      <c r="FL391" s="21"/>
      <c r="FM391" s="21"/>
      <c r="FN391" s="21"/>
      <c r="FO391" s="21"/>
    </row>
    <row r="392" spans="70:171" s="13" customFormat="1" ht="15" customHeight="1" x14ac:dyDescent="0.2">
      <c r="BR392" s="21"/>
      <c r="BS392" s="21"/>
      <c r="BT392" s="21"/>
      <c r="BU392" s="21"/>
      <c r="BV392" s="21"/>
      <c r="BW392" s="21"/>
      <c r="BX392" s="21"/>
      <c r="BY392" s="21"/>
      <c r="BZ392" s="21"/>
      <c r="CA392" s="21"/>
      <c r="CB392" s="21"/>
      <c r="CC392" s="21"/>
      <c r="CD392" s="21"/>
      <c r="CE392" s="21"/>
      <c r="CF392" s="21"/>
      <c r="CG392" s="21"/>
      <c r="CH392" s="21"/>
      <c r="CI392" s="21"/>
      <c r="CJ392" s="21"/>
      <c r="CK392" s="21"/>
      <c r="CL392" s="21"/>
      <c r="CM392" s="21"/>
      <c r="CN392" s="21"/>
      <c r="CO392" s="21"/>
      <c r="CP392" s="21"/>
      <c r="CQ392" s="21"/>
      <c r="CR392" s="21"/>
      <c r="CS392" s="21"/>
      <c r="CT392" s="21"/>
      <c r="CU392" s="21"/>
      <c r="CV392" s="21"/>
      <c r="CW392" s="21"/>
      <c r="CX392" s="21"/>
      <c r="CY392" s="21"/>
      <c r="CZ392" s="21"/>
      <c r="DA392" s="21"/>
      <c r="DB392" s="21"/>
      <c r="DC392" s="21"/>
      <c r="DD392" s="21"/>
      <c r="DE392" s="21"/>
      <c r="DF392" s="21"/>
      <c r="DG392" s="21"/>
      <c r="DH392" s="21"/>
      <c r="DI392" s="21"/>
      <c r="DJ392" s="21"/>
      <c r="DK392" s="21"/>
      <c r="DL392" s="21"/>
      <c r="DM392" s="21"/>
      <c r="DN392" s="21"/>
      <c r="DO392" s="21"/>
      <c r="DP392" s="21"/>
      <c r="DQ392" s="21"/>
      <c r="DR392" s="21"/>
      <c r="DS392" s="21"/>
      <c r="DT392" s="21"/>
      <c r="DU392" s="21"/>
      <c r="DV392" s="21"/>
      <c r="DW392" s="21"/>
      <c r="DX392" s="21"/>
      <c r="DY392" s="21"/>
      <c r="DZ392" s="21"/>
      <c r="EA392" s="21"/>
      <c r="EB392" s="21"/>
      <c r="EC392" s="21"/>
      <c r="ED392" s="21"/>
      <c r="EE392" s="21"/>
      <c r="EF392" s="21"/>
      <c r="EG392" s="21"/>
      <c r="EH392" s="21"/>
      <c r="EI392" s="21"/>
      <c r="EJ392" s="21"/>
      <c r="EK392" s="21"/>
      <c r="EL392" s="21"/>
      <c r="EM392" s="21"/>
      <c r="EN392" s="21"/>
      <c r="EO392" s="21"/>
      <c r="EP392" s="21"/>
      <c r="EQ392" s="21"/>
      <c r="ER392" s="21"/>
      <c r="ES392" s="21"/>
      <c r="ET392" s="21"/>
      <c r="EU392" s="21"/>
      <c r="EV392" s="21"/>
      <c r="EW392" s="21"/>
      <c r="EX392" s="21"/>
      <c r="EY392" s="21"/>
      <c r="EZ392" s="21"/>
      <c r="FA392" s="21"/>
      <c r="FB392" s="21"/>
      <c r="FC392" s="21"/>
      <c r="FD392" s="21"/>
      <c r="FE392" s="21"/>
      <c r="FF392" s="21"/>
      <c r="FG392" s="21"/>
      <c r="FH392" s="21"/>
      <c r="FI392" s="21"/>
      <c r="FJ392" s="21"/>
      <c r="FK392" s="21"/>
      <c r="FL392" s="21"/>
      <c r="FM392" s="21"/>
      <c r="FN392" s="21"/>
      <c r="FO392" s="21"/>
    </row>
    <row r="393" spans="70:171" s="13" customFormat="1" ht="15" customHeight="1" x14ac:dyDescent="0.2">
      <c r="BR393" s="21"/>
      <c r="BS393" s="21"/>
      <c r="BT393" s="21"/>
      <c r="BU393" s="21"/>
      <c r="BV393" s="21"/>
      <c r="BW393" s="21"/>
      <c r="BX393" s="21"/>
      <c r="BY393" s="21"/>
      <c r="BZ393" s="21"/>
      <c r="CA393" s="21"/>
      <c r="CB393" s="21"/>
      <c r="CC393" s="21"/>
      <c r="CD393" s="21"/>
      <c r="CE393" s="21"/>
      <c r="CF393" s="21"/>
      <c r="CG393" s="21"/>
      <c r="CH393" s="21"/>
      <c r="CI393" s="21"/>
      <c r="CJ393" s="21"/>
      <c r="CK393" s="21"/>
      <c r="CL393" s="21"/>
      <c r="CM393" s="21"/>
      <c r="CN393" s="21"/>
      <c r="CO393" s="21"/>
      <c r="CP393" s="21"/>
      <c r="CQ393" s="21"/>
      <c r="CR393" s="21"/>
      <c r="CS393" s="21"/>
      <c r="CT393" s="21"/>
      <c r="CU393" s="21"/>
      <c r="CV393" s="21"/>
      <c r="CW393" s="21"/>
      <c r="CX393" s="21"/>
      <c r="CY393" s="21"/>
      <c r="CZ393" s="21"/>
      <c r="DA393" s="21"/>
      <c r="DB393" s="21"/>
      <c r="DC393" s="21"/>
      <c r="DD393" s="21"/>
      <c r="DE393" s="21"/>
      <c r="DF393" s="21"/>
      <c r="DG393" s="21"/>
      <c r="DH393" s="21"/>
      <c r="DI393" s="21"/>
      <c r="DJ393" s="21"/>
      <c r="DK393" s="21"/>
      <c r="DL393" s="21"/>
      <c r="DM393" s="21"/>
      <c r="DN393" s="21"/>
      <c r="DO393" s="21"/>
      <c r="DP393" s="21"/>
      <c r="DQ393" s="21"/>
      <c r="DR393" s="21"/>
      <c r="DS393" s="21"/>
      <c r="DT393" s="21"/>
      <c r="DU393" s="21"/>
      <c r="DV393" s="21"/>
      <c r="DW393" s="21"/>
      <c r="DX393" s="21"/>
      <c r="DY393" s="21"/>
      <c r="DZ393" s="21"/>
      <c r="EA393" s="21"/>
      <c r="EB393" s="21"/>
      <c r="EC393" s="21"/>
      <c r="ED393" s="21"/>
      <c r="EE393" s="21"/>
      <c r="EF393" s="21"/>
      <c r="EG393" s="21"/>
      <c r="EH393" s="21"/>
      <c r="EI393" s="21"/>
      <c r="EJ393" s="21"/>
      <c r="EK393" s="21"/>
      <c r="EL393" s="21"/>
      <c r="EM393" s="21"/>
      <c r="EN393" s="21"/>
      <c r="EO393" s="21"/>
      <c r="EP393" s="21"/>
      <c r="EQ393" s="21"/>
      <c r="ER393" s="21"/>
      <c r="ES393" s="21"/>
      <c r="ET393" s="21"/>
      <c r="EU393" s="21"/>
      <c r="EV393" s="21"/>
      <c r="EW393" s="21"/>
      <c r="EX393" s="21"/>
      <c r="EY393" s="21"/>
      <c r="EZ393" s="21"/>
      <c r="FA393" s="21"/>
      <c r="FB393" s="21"/>
      <c r="FC393" s="21"/>
      <c r="FD393" s="21"/>
      <c r="FE393" s="21"/>
      <c r="FF393" s="21"/>
      <c r="FG393" s="21"/>
      <c r="FH393" s="21"/>
      <c r="FI393" s="21"/>
      <c r="FJ393" s="21"/>
      <c r="FK393" s="21"/>
      <c r="FL393" s="21"/>
      <c r="FM393" s="21"/>
      <c r="FN393" s="21"/>
      <c r="FO393" s="21"/>
    </row>
    <row r="394" spans="70:171" s="13" customFormat="1" ht="15" customHeight="1" x14ac:dyDescent="0.2">
      <c r="BR394" s="21"/>
      <c r="BS394" s="21"/>
      <c r="BT394" s="21"/>
      <c r="BU394" s="21"/>
      <c r="BV394" s="21"/>
      <c r="BW394" s="21"/>
      <c r="BX394" s="21"/>
      <c r="BY394" s="21"/>
      <c r="BZ394" s="21"/>
      <c r="CA394" s="21"/>
      <c r="CB394" s="21"/>
      <c r="CC394" s="21"/>
      <c r="CD394" s="21"/>
      <c r="CE394" s="21"/>
      <c r="CF394" s="21"/>
      <c r="CG394" s="21"/>
      <c r="CH394" s="21"/>
      <c r="CI394" s="21"/>
      <c r="CJ394" s="21"/>
      <c r="CK394" s="21"/>
      <c r="CL394" s="21"/>
      <c r="CM394" s="21"/>
      <c r="CN394" s="21"/>
      <c r="CO394" s="21"/>
      <c r="CP394" s="21"/>
      <c r="CQ394" s="21"/>
      <c r="CR394" s="21"/>
      <c r="CS394" s="21"/>
      <c r="CT394" s="21"/>
      <c r="CU394" s="21"/>
      <c r="CV394" s="21"/>
      <c r="CW394" s="21"/>
      <c r="CX394" s="21"/>
      <c r="CY394" s="21"/>
      <c r="CZ394" s="21"/>
      <c r="DA394" s="21"/>
      <c r="DB394" s="21"/>
      <c r="DC394" s="21"/>
      <c r="DD394" s="21"/>
      <c r="DE394" s="21"/>
      <c r="DF394" s="21"/>
      <c r="DG394" s="21"/>
      <c r="DH394" s="21"/>
      <c r="DI394" s="21"/>
      <c r="DJ394" s="21"/>
      <c r="DK394" s="21"/>
      <c r="DL394" s="21"/>
      <c r="DM394" s="21"/>
      <c r="DN394" s="21"/>
      <c r="DO394" s="21"/>
      <c r="DP394" s="21"/>
      <c r="DQ394" s="21"/>
      <c r="DR394" s="21"/>
      <c r="DS394" s="21"/>
      <c r="DT394" s="21"/>
      <c r="DU394" s="21"/>
      <c r="DV394" s="21"/>
      <c r="DW394" s="21"/>
      <c r="DX394" s="21"/>
      <c r="DY394" s="21"/>
      <c r="DZ394" s="21"/>
      <c r="EA394" s="21"/>
      <c r="EB394" s="21"/>
      <c r="EC394" s="21"/>
      <c r="ED394" s="21"/>
      <c r="EE394" s="21"/>
      <c r="EF394" s="21"/>
      <c r="EG394" s="21"/>
      <c r="EH394" s="21"/>
      <c r="EI394" s="21"/>
      <c r="EJ394" s="21"/>
      <c r="EK394" s="21"/>
      <c r="EL394" s="21"/>
      <c r="EM394" s="21"/>
      <c r="EN394" s="21"/>
      <c r="EO394" s="21"/>
      <c r="EP394" s="21"/>
      <c r="EQ394" s="21"/>
      <c r="ER394" s="21"/>
      <c r="ES394" s="21"/>
      <c r="ET394" s="21"/>
      <c r="EU394" s="21"/>
      <c r="EV394" s="21"/>
      <c r="EW394" s="21"/>
      <c r="EX394" s="21"/>
      <c r="EY394" s="21"/>
      <c r="EZ394" s="21"/>
      <c r="FA394" s="21"/>
      <c r="FB394" s="21"/>
      <c r="FC394" s="21"/>
      <c r="FD394" s="21"/>
      <c r="FE394" s="21"/>
      <c r="FF394" s="21"/>
      <c r="FG394" s="21"/>
      <c r="FH394" s="21"/>
      <c r="FI394" s="21"/>
      <c r="FJ394" s="21"/>
      <c r="FK394" s="21"/>
      <c r="FL394" s="21"/>
      <c r="FM394" s="21"/>
      <c r="FN394" s="21"/>
      <c r="FO394" s="21"/>
    </row>
    <row r="395" spans="70:171" s="13" customFormat="1" ht="15" customHeight="1" x14ac:dyDescent="0.2">
      <c r="BR395" s="21"/>
      <c r="BS395" s="21"/>
      <c r="BT395" s="21"/>
      <c r="BU395" s="21"/>
      <c r="BV395" s="21"/>
      <c r="BW395" s="21"/>
      <c r="BX395" s="21"/>
      <c r="BY395" s="21"/>
      <c r="BZ395" s="21"/>
      <c r="CA395" s="21"/>
      <c r="CB395" s="21"/>
      <c r="CC395" s="21"/>
      <c r="CD395" s="21"/>
      <c r="CE395" s="21"/>
      <c r="CF395" s="21"/>
      <c r="CG395" s="21"/>
      <c r="CH395" s="21"/>
      <c r="CI395" s="21"/>
      <c r="CJ395" s="21"/>
      <c r="CK395" s="21"/>
      <c r="CL395" s="21"/>
      <c r="CM395" s="21"/>
      <c r="CN395" s="21"/>
      <c r="CO395" s="21"/>
      <c r="CP395" s="21"/>
      <c r="CQ395" s="21"/>
      <c r="CR395" s="21"/>
      <c r="CS395" s="21"/>
      <c r="CT395" s="21"/>
      <c r="CU395" s="21"/>
      <c r="CV395" s="21"/>
      <c r="CW395" s="21"/>
      <c r="CX395" s="21"/>
      <c r="CY395" s="21"/>
      <c r="CZ395" s="21"/>
      <c r="DA395" s="21"/>
      <c r="DB395" s="21"/>
      <c r="DC395" s="21"/>
      <c r="DD395" s="21"/>
      <c r="DE395" s="21"/>
      <c r="DF395" s="21"/>
      <c r="DG395" s="21"/>
      <c r="DH395" s="21"/>
      <c r="DI395" s="21"/>
      <c r="DJ395" s="21"/>
      <c r="DK395" s="21"/>
      <c r="DL395" s="21"/>
      <c r="DM395" s="21"/>
      <c r="DN395" s="21"/>
      <c r="DO395" s="21"/>
      <c r="DP395" s="21"/>
      <c r="DQ395" s="21"/>
      <c r="DR395" s="21"/>
      <c r="DS395" s="21"/>
      <c r="DT395" s="21"/>
      <c r="DU395" s="21"/>
      <c r="DV395" s="21"/>
      <c r="DW395" s="21"/>
      <c r="DX395" s="21"/>
      <c r="DY395" s="21"/>
      <c r="DZ395" s="21"/>
      <c r="EA395" s="21"/>
      <c r="EB395" s="21"/>
      <c r="EC395" s="21"/>
      <c r="ED395" s="21"/>
      <c r="EE395" s="21"/>
      <c r="EF395" s="21"/>
      <c r="EG395" s="21"/>
      <c r="EH395" s="21"/>
      <c r="EI395" s="21"/>
      <c r="EJ395" s="21"/>
      <c r="EK395" s="21"/>
      <c r="EL395" s="21"/>
      <c r="EM395" s="21"/>
      <c r="EN395" s="21"/>
      <c r="EO395" s="21"/>
      <c r="EP395" s="21"/>
      <c r="EQ395" s="21"/>
      <c r="ER395" s="21"/>
      <c r="ES395" s="21"/>
      <c r="ET395" s="21"/>
      <c r="EU395" s="21"/>
      <c r="EV395" s="21"/>
      <c r="EW395" s="21"/>
      <c r="EX395" s="21"/>
      <c r="EY395" s="21"/>
      <c r="EZ395" s="21"/>
      <c r="FA395" s="21"/>
      <c r="FB395" s="21"/>
      <c r="FC395" s="21"/>
      <c r="FD395" s="21"/>
      <c r="FE395" s="21"/>
      <c r="FF395" s="21"/>
      <c r="FG395" s="21"/>
      <c r="FH395" s="21"/>
      <c r="FI395" s="21"/>
      <c r="FJ395" s="21"/>
      <c r="FK395" s="21"/>
      <c r="FL395" s="21"/>
      <c r="FM395" s="21"/>
      <c r="FN395" s="21"/>
      <c r="FO395" s="21"/>
    </row>
    <row r="396" spans="70:171" s="13" customFormat="1" ht="15" customHeight="1" x14ac:dyDescent="0.2">
      <c r="BR396" s="21"/>
      <c r="BS396" s="21"/>
      <c r="BT396" s="21"/>
      <c r="BU396" s="21"/>
      <c r="BV396" s="21"/>
      <c r="BW396" s="21"/>
      <c r="BX396" s="21"/>
      <c r="BY396" s="21"/>
      <c r="BZ396" s="21"/>
      <c r="CA396" s="21"/>
      <c r="CB396" s="21"/>
      <c r="CC396" s="21"/>
      <c r="CD396" s="21"/>
      <c r="CE396" s="21"/>
      <c r="CF396" s="21"/>
      <c r="CG396" s="21"/>
      <c r="CH396" s="21"/>
      <c r="CI396" s="21"/>
      <c r="CJ396" s="21"/>
      <c r="CK396" s="21"/>
      <c r="CL396" s="21"/>
      <c r="CM396" s="21"/>
      <c r="CN396" s="21"/>
      <c r="CO396" s="21"/>
      <c r="CP396" s="21"/>
      <c r="CQ396" s="21"/>
      <c r="CR396" s="21"/>
      <c r="CS396" s="21"/>
      <c r="CT396" s="21"/>
      <c r="CU396" s="21"/>
      <c r="CV396" s="21"/>
      <c r="CW396" s="21"/>
      <c r="CX396" s="21"/>
      <c r="CY396" s="21"/>
      <c r="CZ396" s="21"/>
      <c r="DA396" s="21"/>
      <c r="DB396" s="21"/>
      <c r="DC396" s="21"/>
      <c r="DD396" s="21"/>
      <c r="DE396" s="21"/>
      <c r="DF396" s="21"/>
      <c r="DG396" s="21"/>
      <c r="DH396" s="21"/>
      <c r="DI396" s="21"/>
      <c r="DJ396" s="21"/>
      <c r="DK396" s="21"/>
      <c r="DL396" s="21"/>
      <c r="DM396" s="21"/>
      <c r="DN396" s="21"/>
      <c r="DO396" s="21"/>
      <c r="DP396" s="21"/>
      <c r="DQ396" s="21"/>
      <c r="DR396" s="21"/>
      <c r="DS396" s="21"/>
      <c r="DT396" s="21"/>
      <c r="DU396" s="21"/>
      <c r="DV396" s="21"/>
      <c r="DW396" s="21"/>
      <c r="DX396" s="21"/>
      <c r="DY396" s="21"/>
      <c r="DZ396" s="21"/>
      <c r="EA396" s="21"/>
      <c r="EB396" s="21"/>
      <c r="EC396" s="21"/>
      <c r="ED396" s="21"/>
      <c r="EE396" s="21"/>
      <c r="EF396" s="21"/>
      <c r="EG396" s="21"/>
      <c r="EH396" s="21"/>
      <c r="EI396" s="21"/>
      <c r="EJ396" s="21"/>
      <c r="EK396" s="21"/>
      <c r="EL396" s="21"/>
      <c r="EM396" s="21"/>
      <c r="EN396" s="21"/>
      <c r="EO396" s="21"/>
      <c r="EP396" s="21"/>
      <c r="EQ396" s="21"/>
      <c r="ER396" s="21"/>
      <c r="ES396" s="21"/>
      <c r="ET396" s="21"/>
      <c r="EU396" s="21"/>
      <c r="EV396" s="21"/>
      <c r="EW396" s="21"/>
      <c r="EX396" s="21"/>
      <c r="EY396" s="21"/>
      <c r="EZ396" s="21"/>
      <c r="FA396" s="21"/>
      <c r="FB396" s="21"/>
      <c r="FC396" s="21"/>
      <c r="FD396" s="21"/>
      <c r="FE396" s="21"/>
      <c r="FF396" s="21"/>
      <c r="FG396" s="21"/>
      <c r="FH396" s="21"/>
      <c r="FI396" s="21"/>
      <c r="FJ396" s="21"/>
      <c r="FK396" s="21"/>
      <c r="FL396" s="21"/>
      <c r="FM396" s="21"/>
      <c r="FN396" s="21"/>
      <c r="FO396" s="21"/>
    </row>
    <row r="397" spans="70:171" s="13" customFormat="1" ht="15" customHeight="1" x14ac:dyDescent="0.2">
      <c r="BR397" s="21"/>
      <c r="BS397" s="21"/>
      <c r="BT397" s="21"/>
      <c r="BU397" s="21"/>
      <c r="BV397" s="21"/>
      <c r="BW397" s="21"/>
      <c r="BX397" s="21"/>
      <c r="BY397" s="21"/>
      <c r="BZ397" s="21"/>
      <c r="CA397" s="21"/>
      <c r="CB397" s="21"/>
      <c r="CC397" s="21"/>
      <c r="CD397" s="21"/>
      <c r="CE397" s="21"/>
      <c r="CF397" s="21"/>
      <c r="CG397" s="21"/>
      <c r="CH397" s="21"/>
      <c r="CI397" s="21"/>
      <c r="CJ397" s="21"/>
      <c r="CK397" s="21"/>
      <c r="CL397" s="21"/>
      <c r="CM397" s="21"/>
      <c r="CN397" s="21"/>
      <c r="CO397" s="21"/>
      <c r="CP397" s="21"/>
      <c r="CQ397" s="21"/>
      <c r="CR397" s="21"/>
      <c r="CS397" s="21"/>
      <c r="CT397" s="21"/>
      <c r="CU397" s="21"/>
      <c r="CV397" s="21"/>
      <c r="CW397" s="21"/>
      <c r="CX397" s="21"/>
      <c r="CY397" s="21"/>
      <c r="CZ397" s="21"/>
      <c r="DA397" s="21"/>
      <c r="DB397" s="21"/>
      <c r="DC397" s="21"/>
      <c r="DD397" s="21"/>
      <c r="DE397" s="21"/>
      <c r="DF397" s="21"/>
      <c r="DG397" s="21"/>
      <c r="DH397" s="21"/>
      <c r="DI397" s="21"/>
      <c r="DJ397" s="21"/>
      <c r="DK397" s="21"/>
      <c r="DL397" s="21"/>
      <c r="DM397" s="21"/>
      <c r="DN397" s="21"/>
      <c r="DO397" s="21"/>
      <c r="DP397" s="21"/>
      <c r="DQ397" s="21"/>
      <c r="DR397" s="21"/>
      <c r="DS397" s="21"/>
      <c r="DT397" s="21"/>
      <c r="DU397" s="21"/>
      <c r="DV397" s="21"/>
      <c r="DW397" s="21"/>
      <c r="DX397" s="21"/>
      <c r="DY397" s="21"/>
      <c r="DZ397" s="21"/>
      <c r="EA397" s="21"/>
      <c r="EB397" s="21"/>
      <c r="EC397" s="21"/>
      <c r="ED397" s="21"/>
      <c r="EE397" s="21"/>
      <c r="EF397" s="21"/>
      <c r="EG397" s="21"/>
      <c r="EH397" s="21"/>
      <c r="EI397" s="21"/>
      <c r="EJ397" s="21"/>
      <c r="EK397" s="21"/>
      <c r="EL397" s="21"/>
      <c r="EM397" s="21"/>
      <c r="EN397" s="21"/>
      <c r="EO397" s="21"/>
      <c r="EP397" s="21"/>
      <c r="EQ397" s="21"/>
      <c r="ER397" s="21"/>
      <c r="ES397" s="21"/>
      <c r="ET397" s="21"/>
      <c r="EU397" s="21"/>
      <c r="EV397" s="21"/>
      <c r="EW397" s="21"/>
      <c r="EX397" s="21"/>
      <c r="EY397" s="21"/>
      <c r="EZ397" s="21"/>
      <c r="FA397" s="21"/>
      <c r="FB397" s="21"/>
      <c r="FC397" s="21"/>
      <c r="FD397" s="21"/>
      <c r="FE397" s="21"/>
      <c r="FF397" s="21"/>
      <c r="FG397" s="21"/>
      <c r="FH397" s="21"/>
      <c r="FI397" s="21"/>
      <c r="FJ397" s="21"/>
      <c r="FK397" s="21"/>
      <c r="FL397" s="21"/>
      <c r="FM397" s="21"/>
      <c r="FN397" s="21"/>
      <c r="FO397" s="21"/>
    </row>
    <row r="398" spans="70:171" s="13" customFormat="1" ht="15" customHeight="1" x14ac:dyDescent="0.2">
      <c r="BR398" s="21"/>
      <c r="BS398" s="21"/>
      <c r="BT398" s="21"/>
      <c r="BU398" s="21"/>
      <c r="BV398" s="21"/>
      <c r="BW398" s="21"/>
      <c r="BX398" s="21"/>
      <c r="BY398" s="21"/>
      <c r="BZ398" s="21"/>
      <c r="CA398" s="21"/>
      <c r="CB398" s="21"/>
      <c r="CC398" s="21"/>
      <c r="CD398" s="21"/>
      <c r="CE398" s="21"/>
      <c r="CF398" s="21"/>
      <c r="CG398" s="21"/>
      <c r="CH398" s="21"/>
      <c r="CI398" s="21"/>
      <c r="CJ398" s="21"/>
      <c r="CK398" s="21"/>
      <c r="CL398" s="21"/>
      <c r="CM398" s="21"/>
      <c r="CN398" s="21"/>
      <c r="CO398" s="21"/>
      <c r="CP398" s="21"/>
      <c r="CQ398" s="21"/>
      <c r="CR398" s="21"/>
      <c r="CS398" s="21"/>
      <c r="CT398" s="21"/>
      <c r="CU398" s="21"/>
      <c r="CV398" s="21"/>
      <c r="CW398" s="21"/>
      <c r="CX398" s="21"/>
      <c r="CY398" s="21"/>
      <c r="CZ398" s="21"/>
      <c r="DA398" s="21"/>
      <c r="DB398" s="21"/>
      <c r="DC398" s="21"/>
      <c r="DD398" s="21"/>
      <c r="DE398" s="21"/>
      <c r="DF398" s="21"/>
      <c r="DG398" s="21"/>
      <c r="DH398" s="21"/>
      <c r="DI398" s="21"/>
      <c r="DJ398" s="21"/>
      <c r="DK398" s="21"/>
      <c r="DL398" s="21"/>
      <c r="DM398" s="21"/>
      <c r="DN398" s="21"/>
      <c r="DO398" s="21"/>
      <c r="DP398" s="21"/>
      <c r="DQ398" s="21"/>
      <c r="DR398" s="21"/>
      <c r="DS398" s="21"/>
      <c r="DT398" s="21"/>
      <c r="DU398" s="21"/>
      <c r="DV398" s="21"/>
      <c r="DW398" s="21"/>
      <c r="DX398" s="21"/>
      <c r="DY398" s="21"/>
      <c r="DZ398" s="21"/>
      <c r="EA398" s="21"/>
      <c r="EB398" s="21"/>
      <c r="EC398" s="21"/>
      <c r="ED398" s="21"/>
      <c r="EE398" s="21"/>
      <c r="EF398" s="21"/>
      <c r="EG398" s="21"/>
      <c r="EH398" s="21"/>
      <c r="EI398" s="21"/>
      <c r="EJ398" s="21"/>
      <c r="EK398" s="21"/>
      <c r="EL398" s="21"/>
      <c r="EM398" s="21"/>
      <c r="EN398" s="21"/>
      <c r="EO398" s="21"/>
      <c r="EP398" s="21"/>
      <c r="EQ398" s="21"/>
      <c r="ER398" s="21"/>
      <c r="ES398" s="21"/>
      <c r="ET398" s="21"/>
      <c r="EU398" s="21"/>
      <c r="EV398" s="21"/>
      <c r="EW398" s="21"/>
      <c r="EX398" s="21"/>
      <c r="EY398" s="21"/>
      <c r="EZ398" s="21"/>
      <c r="FA398" s="21"/>
      <c r="FB398" s="21"/>
      <c r="FC398" s="21"/>
      <c r="FD398" s="21"/>
      <c r="FE398" s="21"/>
      <c r="FF398" s="21"/>
      <c r="FG398" s="21"/>
      <c r="FH398" s="21"/>
      <c r="FI398" s="21"/>
      <c r="FJ398" s="21"/>
      <c r="FK398" s="21"/>
      <c r="FL398" s="21"/>
      <c r="FM398" s="21"/>
      <c r="FN398" s="21"/>
      <c r="FO398" s="21"/>
    </row>
    <row r="399" spans="70:171" s="13" customFormat="1" ht="15" customHeight="1" x14ac:dyDescent="0.2">
      <c r="BR399" s="21"/>
      <c r="BS399" s="21"/>
      <c r="BT399" s="21"/>
      <c r="BU399" s="21"/>
      <c r="BV399" s="21"/>
      <c r="BW399" s="21"/>
      <c r="BX399" s="21"/>
      <c r="BY399" s="21"/>
      <c r="BZ399" s="21"/>
      <c r="CA399" s="21"/>
      <c r="CB399" s="21"/>
      <c r="CC399" s="21"/>
      <c r="CD399" s="21"/>
      <c r="CE399" s="21"/>
      <c r="CF399" s="21"/>
      <c r="CG399" s="21"/>
      <c r="CH399" s="21"/>
      <c r="CI399" s="21"/>
      <c r="CJ399" s="21"/>
      <c r="CK399" s="21"/>
      <c r="CL399" s="21"/>
      <c r="CM399" s="21"/>
      <c r="CN399" s="21"/>
      <c r="CO399" s="21"/>
      <c r="CP399" s="21"/>
      <c r="CQ399" s="21"/>
      <c r="CR399" s="21"/>
      <c r="CS399" s="21"/>
      <c r="CT399" s="21"/>
      <c r="CU399" s="21"/>
      <c r="CV399" s="21"/>
      <c r="CW399" s="21"/>
      <c r="CX399" s="21"/>
      <c r="CY399" s="21"/>
      <c r="CZ399" s="21"/>
      <c r="DA399" s="21"/>
      <c r="DB399" s="21"/>
      <c r="DC399" s="21"/>
      <c r="DD399" s="21"/>
      <c r="DE399" s="21"/>
      <c r="DF399" s="21"/>
      <c r="DG399" s="21"/>
      <c r="DH399" s="21"/>
      <c r="DI399" s="21"/>
      <c r="DJ399" s="21"/>
      <c r="DK399" s="21"/>
      <c r="DL399" s="21"/>
      <c r="DM399" s="21"/>
      <c r="DN399" s="21"/>
      <c r="DO399" s="21"/>
      <c r="DP399" s="21"/>
      <c r="DQ399" s="21"/>
      <c r="DR399" s="21"/>
      <c r="DS399" s="21"/>
      <c r="DT399" s="21"/>
      <c r="DU399" s="21"/>
      <c r="DV399" s="21"/>
      <c r="DW399" s="21"/>
      <c r="DX399" s="21"/>
      <c r="DY399" s="21"/>
      <c r="DZ399" s="21"/>
      <c r="EA399" s="21"/>
      <c r="EB399" s="21"/>
      <c r="EC399" s="21"/>
      <c r="ED399" s="21"/>
      <c r="EE399" s="21"/>
      <c r="EF399" s="21"/>
      <c r="EG399" s="21"/>
      <c r="EH399" s="21"/>
      <c r="EI399" s="21"/>
      <c r="EJ399" s="21"/>
      <c r="EK399" s="21"/>
      <c r="EL399" s="21"/>
      <c r="EM399" s="21"/>
      <c r="EN399" s="21"/>
      <c r="EO399" s="21"/>
      <c r="EP399" s="21"/>
      <c r="EQ399" s="21"/>
      <c r="ER399" s="21"/>
      <c r="ES399" s="21"/>
      <c r="ET399" s="21"/>
      <c r="EU399" s="21"/>
      <c r="EV399" s="21"/>
      <c r="EW399" s="21"/>
      <c r="EX399" s="21"/>
      <c r="EY399" s="21"/>
      <c r="EZ399" s="21"/>
      <c r="FA399" s="21"/>
      <c r="FB399" s="21"/>
      <c r="FC399" s="21"/>
      <c r="FD399" s="21"/>
      <c r="FE399" s="21"/>
      <c r="FF399" s="21"/>
      <c r="FG399" s="21"/>
      <c r="FH399" s="21"/>
      <c r="FI399" s="21"/>
      <c r="FJ399" s="21"/>
      <c r="FK399" s="21"/>
      <c r="FL399" s="21"/>
      <c r="FM399" s="21"/>
      <c r="FN399" s="21"/>
      <c r="FO399" s="21"/>
    </row>
    <row r="400" spans="70:171" s="13" customFormat="1" ht="15" customHeight="1" x14ac:dyDescent="0.2">
      <c r="BR400" s="21"/>
      <c r="BS400" s="21"/>
      <c r="BT400" s="21"/>
      <c r="BU400" s="21"/>
      <c r="BV400" s="21"/>
      <c r="BW400" s="21"/>
      <c r="BX400" s="21"/>
      <c r="BY400" s="21"/>
      <c r="BZ400" s="21"/>
      <c r="CA400" s="21"/>
      <c r="CB400" s="21"/>
      <c r="CC400" s="21"/>
      <c r="CD400" s="21"/>
      <c r="CE400" s="21"/>
      <c r="CF400" s="21"/>
      <c r="CG400" s="21"/>
      <c r="CH400" s="21"/>
      <c r="CI400" s="21"/>
      <c r="CJ400" s="21"/>
      <c r="CK400" s="21"/>
      <c r="CL400" s="21"/>
      <c r="CM400" s="21"/>
      <c r="CN400" s="21"/>
      <c r="CO400" s="21"/>
      <c r="CP400" s="21"/>
      <c r="CQ400" s="21"/>
      <c r="CR400" s="21"/>
      <c r="CS400" s="21"/>
      <c r="CT400" s="21"/>
      <c r="CU400" s="21"/>
      <c r="CV400" s="21"/>
      <c r="CW400" s="21"/>
      <c r="CX400" s="21"/>
      <c r="CY400" s="21"/>
      <c r="CZ400" s="21"/>
      <c r="DA400" s="21"/>
      <c r="DB400" s="21"/>
      <c r="DC400" s="21"/>
      <c r="DD400" s="21"/>
      <c r="DE400" s="21"/>
      <c r="DF400" s="21"/>
      <c r="DG400" s="21"/>
      <c r="DH400" s="21"/>
      <c r="DI400" s="21"/>
      <c r="DJ400" s="21"/>
      <c r="DK400" s="21"/>
      <c r="DL400" s="21"/>
      <c r="DM400" s="21"/>
      <c r="DN400" s="21"/>
      <c r="DO400" s="21"/>
      <c r="DP400" s="21"/>
      <c r="DQ400" s="21"/>
      <c r="DR400" s="21"/>
      <c r="DS400" s="21"/>
      <c r="DT400" s="21"/>
      <c r="DU400" s="21"/>
      <c r="DV400" s="21"/>
      <c r="DW400" s="21"/>
      <c r="DX400" s="21"/>
      <c r="DY400" s="21"/>
      <c r="DZ400" s="21"/>
      <c r="EA400" s="21"/>
      <c r="EB400" s="21"/>
      <c r="EC400" s="21"/>
      <c r="ED400" s="21"/>
      <c r="EE400" s="21"/>
      <c r="EF400" s="21"/>
      <c r="EG400" s="21"/>
      <c r="EH400" s="21"/>
      <c r="EI400" s="21"/>
      <c r="EJ400" s="21"/>
      <c r="EK400" s="21"/>
      <c r="EL400" s="21"/>
      <c r="EM400" s="21"/>
      <c r="EN400" s="21"/>
      <c r="EO400" s="21"/>
      <c r="EP400" s="21"/>
      <c r="EQ400" s="21"/>
      <c r="ER400" s="21"/>
      <c r="ES400" s="21"/>
      <c r="ET400" s="21"/>
      <c r="EU400" s="21"/>
      <c r="EV400" s="21"/>
      <c r="EW400" s="21"/>
      <c r="EX400" s="21"/>
      <c r="EY400" s="21"/>
      <c r="EZ400" s="21"/>
      <c r="FA400" s="21"/>
      <c r="FB400" s="21"/>
      <c r="FC400" s="21"/>
      <c r="FD400" s="21"/>
      <c r="FE400" s="21"/>
      <c r="FF400" s="21"/>
      <c r="FG400" s="21"/>
      <c r="FH400" s="21"/>
      <c r="FI400" s="21"/>
      <c r="FJ400" s="21"/>
      <c r="FK400" s="21"/>
      <c r="FL400" s="21"/>
      <c r="FM400" s="21"/>
      <c r="FN400" s="21"/>
      <c r="FO400" s="21"/>
    </row>
    <row r="401" spans="70:171" s="13" customFormat="1" ht="15" customHeight="1" x14ac:dyDescent="0.2">
      <c r="BR401" s="21"/>
      <c r="BS401" s="21"/>
      <c r="BT401" s="21"/>
      <c r="BU401" s="21"/>
      <c r="BV401" s="21"/>
      <c r="BW401" s="21"/>
      <c r="BX401" s="21"/>
      <c r="BY401" s="21"/>
      <c r="BZ401" s="21"/>
      <c r="CA401" s="21"/>
      <c r="CB401" s="21"/>
      <c r="CC401" s="21"/>
      <c r="CD401" s="21"/>
      <c r="CE401" s="21"/>
      <c r="CF401" s="21"/>
      <c r="CG401" s="21"/>
      <c r="CH401" s="21"/>
      <c r="CI401" s="21"/>
      <c r="CJ401" s="21"/>
      <c r="CK401" s="21"/>
      <c r="CL401" s="21"/>
      <c r="CM401" s="21"/>
      <c r="CN401" s="21"/>
      <c r="CO401" s="21"/>
      <c r="CP401" s="21"/>
      <c r="CQ401" s="21"/>
      <c r="CR401" s="21"/>
      <c r="CS401" s="21"/>
      <c r="CT401" s="21"/>
      <c r="CU401" s="21"/>
      <c r="CV401" s="21"/>
      <c r="CW401" s="21"/>
      <c r="CX401" s="21"/>
      <c r="CY401" s="21"/>
      <c r="CZ401" s="21"/>
      <c r="DA401" s="21"/>
      <c r="DB401" s="21"/>
      <c r="DC401" s="21"/>
      <c r="DD401" s="21"/>
      <c r="DE401" s="21"/>
      <c r="DF401" s="21"/>
      <c r="DG401" s="21"/>
      <c r="DH401" s="21"/>
      <c r="DI401" s="21"/>
      <c r="DJ401" s="21"/>
      <c r="DK401" s="21"/>
      <c r="DL401" s="21"/>
      <c r="DM401" s="21"/>
      <c r="DN401" s="21"/>
      <c r="DO401" s="21"/>
      <c r="DP401" s="21"/>
      <c r="DQ401" s="21"/>
      <c r="DR401" s="21"/>
      <c r="DS401" s="21"/>
      <c r="DT401" s="21"/>
      <c r="DU401" s="21"/>
      <c r="DV401" s="21"/>
      <c r="DW401" s="21"/>
      <c r="DX401" s="21"/>
      <c r="DY401" s="21"/>
      <c r="DZ401" s="21"/>
      <c r="EA401" s="21"/>
      <c r="EB401" s="21"/>
      <c r="EC401" s="21"/>
      <c r="ED401" s="21"/>
      <c r="EE401" s="21"/>
      <c r="EF401" s="21"/>
      <c r="EG401" s="21"/>
      <c r="EH401" s="21"/>
      <c r="EI401" s="21"/>
      <c r="EJ401" s="21"/>
      <c r="EK401" s="21"/>
      <c r="EL401" s="21"/>
      <c r="EM401" s="21"/>
      <c r="EN401" s="21"/>
      <c r="EO401" s="21"/>
      <c r="EP401" s="21"/>
      <c r="EQ401" s="21"/>
      <c r="ER401" s="21"/>
      <c r="ES401" s="21"/>
      <c r="ET401" s="21"/>
      <c r="EU401" s="21"/>
      <c r="EV401" s="21"/>
      <c r="EW401" s="21"/>
      <c r="EX401" s="21"/>
      <c r="EY401" s="21"/>
      <c r="EZ401" s="21"/>
      <c r="FA401" s="21"/>
      <c r="FB401" s="21"/>
      <c r="FC401" s="21"/>
      <c r="FD401" s="21"/>
      <c r="FE401" s="21"/>
      <c r="FF401" s="21"/>
      <c r="FG401" s="21"/>
      <c r="FH401" s="21"/>
      <c r="FI401" s="21"/>
      <c r="FJ401" s="21"/>
      <c r="FK401" s="21"/>
      <c r="FL401" s="21"/>
      <c r="FM401" s="21"/>
      <c r="FN401" s="21"/>
      <c r="FO401" s="21"/>
    </row>
    <row r="402" spans="70:171" s="13" customFormat="1" ht="15" customHeight="1" x14ac:dyDescent="0.2">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c r="EM402" s="21"/>
      <c r="EN402" s="21"/>
      <c r="EO402" s="21"/>
      <c r="EP402" s="21"/>
      <c r="EQ402" s="21"/>
      <c r="ER402" s="21"/>
      <c r="ES402" s="21"/>
      <c r="ET402" s="21"/>
      <c r="EU402" s="21"/>
      <c r="EV402" s="21"/>
      <c r="EW402" s="21"/>
      <c r="EX402" s="21"/>
      <c r="EY402" s="21"/>
      <c r="EZ402" s="21"/>
      <c r="FA402" s="21"/>
      <c r="FB402" s="21"/>
      <c r="FC402" s="21"/>
      <c r="FD402" s="21"/>
      <c r="FE402" s="21"/>
      <c r="FF402" s="21"/>
      <c r="FG402" s="21"/>
      <c r="FH402" s="21"/>
      <c r="FI402" s="21"/>
      <c r="FJ402" s="21"/>
      <c r="FK402" s="21"/>
      <c r="FL402" s="21"/>
      <c r="FM402" s="21"/>
      <c r="FN402" s="21"/>
      <c r="FO402" s="21"/>
    </row>
    <row r="403" spans="70:171" s="13" customFormat="1" ht="15" customHeight="1" x14ac:dyDescent="0.2">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c r="EM403" s="21"/>
      <c r="EN403" s="21"/>
      <c r="EO403" s="21"/>
      <c r="EP403" s="21"/>
      <c r="EQ403" s="21"/>
      <c r="ER403" s="21"/>
      <c r="ES403" s="21"/>
      <c r="ET403" s="21"/>
      <c r="EU403" s="21"/>
      <c r="EV403" s="21"/>
      <c r="EW403" s="21"/>
      <c r="EX403" s="21"/>
      <c r="EY403" s="21"/>
      <c r="EZ403" s="21"/>
      <c r="FA403" s="21"/>
      <c r="FB403" s="21"/>
      <c r="FC403" s="21"/>
      <c r="FD403" s="21"/>
      <c r="FE403" s="21"/>
      <c r="FF403" s="21"/>
      <c r="FG403" s="21"/>
      <c r="FH403" s="21"/>
      <c r="FI403" s="21"/>
      <c r="FJ403" s="21"/>
      <c r="FK403" s="21"/>
      <c r="FL403" s="21"/>
      <c r="FM403" s="21"/>
      <c r="FN403" s="21"/>
      <c r="FO403" s="21"/>
    </row>
    <row r="404" spans="70:171" s="13" customFormat="1" ht="15" customHeight="1" x14ac:dyDescent="0.2">
      <c r="BR404" s="21"/>
      <c r="BS404" s="21"/>
      <c r="BT404" s="21"/>
      <c r="BU404" s="21"/>
      <c r="BV404" s="21"/>
      <c r="BW404" s="21"/>
      <c r="BX404" s="21"/>
      <c r="BY404" s="21"/>
      <c r="BZ404" s="21"/>
      <c r="CA404" s="21"/>
      <c r="CB404" s="21"/>
      <c r="CC404" s="21"/>
      <c r="CD404" s="21"/>
      <c r="CE404" s="21"/>
      <c r="CF404" s="21"/>
      <c r="CG404" s="21"/>
      <c r="CH404" s="21"/>
      <c r="CI404" s="21"/>
      <c r="CJ404" s="21"/>
      <c r="CK404" s="21"/>
      <c r="CL404" s="21"/>
      <c r="CM404" s="21"/>
      <c r="CN404" s="21"/>
      <c r="CO404" s="21"/>
      <c r="CP404" s="21"/>
      <c r="CQ404" s="21"/>
      <c r="CR404" s="21"/>
      <c r="CS404" s="21"/>
      <c r="CT404" s="21"/>
      <c r="CU404" s="21"/>
      <c r="CV404" s="21"/>
      <c r="CW404" s="21"/>
      <c r="CX404" s="21"/>
      <c r="CY404" s="21"/>
      <c r="CZ404" s="21"/>
      <c r="DA404" s="21"/>
      <c r="DB404" s="21"/>
      <c r="DC404" s="21"/>
      <c r="DD404" s="21"/>
      <c r="DE404" s="21"/>
      <c r="DF404" s="21"/>
      <c r="DG404" s="21"/>
      <c r="DH404" s="21"/>
      <c r="DI404" s="21"/>
      <c r="DJ404" s="21"/>
      <c r="DK404" s="21"/>
      <c r="DL404" s="21"/>
      <c r="DM404" s="21"/>
      <c r="DN404" s="21"/>
      <c r="DO404" s="21"/>
      <c r="DP404" s="21"/>
      <c r="DQ404" s="21"/>
      <c r="DR404" s="21"/>
      <c r="DS404" s="21"/>
      <c r="DT404" s="21"/>
      <c r="DU404" s="21"/>
      <c r="DV404" s="21"/>
      <c r="DW404" s="21"/>
      <c r="DX404" s="21"/>
      <c r="DY404" s="21"/>
      <c r="DZ404" s="21"/>
      <c r="EA404" s="21"/>
      <c r="EB404" s="21"/>
      <c r="EC404" s="21"/>
      <c r="ED404" s="21"/>
      <c r="EE404" s="21"/>
      <c r="EF404" s="21"/>
      <c r="EG404" s="21"/>
      <c r="EH404" s="21"/>
      <c r="EI404" s="21"/>
      <c r="EJ404" s="21"/>
      <c r="EK404" s="21"/>
      <c r="EL404" s="21"/>
      <c r="EM404" s="21"/>
      <c r="EN404" s="21"/>
      <c r="EO404" s="21"/>
      <c r="EP404" s="21"/>
      <c r="EQ404" s="21"/>
      <c r="ER404" s="21"/>
      <c r="ES404" s="21"/>
      <c r="ET404" s="21"/>
      <c r="EU404" s="21"/>
      <c r="EV404" s="21"/>
      <c r="EW404" s="21"/>
      <c r="EX404" s="21"/>
      <c r="EY404" s="21"/>
      <c r="EZ404" s="21"/>
      <c r="FA404" s="21"/>
      <c r="FB404" s="21"/>
      <c r="FC404" s="21"/>
      <c r="FD404" s="21"/>
      <c r="FE404" s="21"/>
      <c r="FF404" s="21"/>
      <c r="FG404" s="21"/>
      <c r="FH404" s="21"/>
      <c r="FI404" s="21"/>
      <c r="FJ404" s="21"/>
      <c r="FK404" s="21"/>
      <c r="FL404" s="21"/>
      <c r="FM404" s="21"/>
      <c r="FN404" s="21"/>
      <c r="FO404" s="21"/>
    </row>
    <row r="405" spans="70:171" s="13" customFormat="1" ht="15" customHeight="1" x14ac:dyDescent="0.2">
      <c r="BR405" s="21"/>
      <c r="BS405" s="21"/>
      <c r="BT405" s="21"/>
      <c r="BU405" s="21"/>
      <c r="BV405" s="21"/>
      <c r="BW405" s="21"/>
      <c r="BX405" s="21"/>
      <c r="BY405" s="21"/>
      <c r="BZ405" s="21"/>
      <c r="CA405" s="21"/>
      <c r="CB405" s="21"/>
      <c r="CC405" s="21"/>
      <c r="CD405" s="21"/>
      <c r="CE405" s="21"/>
      <c r="CF405" s="21"/>
      <c r="CG405" s="21"/>
      <c r="CH405" s="21"/>
      <c r="CI405" s="21"/>
      <c r="CJ405" s="21"/>
      <c r="CK405" s="21"/>
      <c r="CL405" s="21"/>
      <c r="CM405" s="21"/>
      <c r="CN405" s="21"/>
      <c r="CO405" s="21"/>
      <c r="CP405" s="21"/>
      <c r="CQ405" s="21"/>
      <c r="CR405" s="21"/>
      <c r="CS405" s="21"/>
      <c r="CT405" s="21"/>
      <c r="CU405" s="21"/>
      <c r="CV405" s="21"/>
      <c r="CW405" s="21"/>
      <c r="CX405" s="21"/>
      <c r="CY405" s="21"/>
      <c r="CZ405" s="21"/>
      <c r="DA405" s="21"/>
      <c r="DB405" s="21"/>
      <c r="DC405" s="21"/>
      <c r="DD405" s="21"/>
      <c r="DE405" s="21"/>
      <c r="DF405" s="21"/>
      <c r="DG405" s="21"/>
      <c r="DH405" s="21"/>
      <c r="DI405" s="21"/>
      <c r="DJ405" s="21"/>
      <c r="DK405" s="21"/>
      <c r="DL405" s="21"/>
      <c r="DM405" s="21"/>
      <c r="DN405" s="21"/>
      <c r="DO405" s="21"/>
      <c r="DP405" s="21"/>
      <c r="DQ405" s="21"/>
      <c r="DR405" s="21"/>
      <c r="DS405" s="21"/>
      <c r="DT405" s="21"/>
      <c r="DU405" s="21"/>
      <c r="DV405" s="21"/>
      <c r="DW405" s="21"/>
      <c r="DX405" s="21"/>
      <c r="DY405" s="21"/>
      <c r="DZ405" s="21"/>
      <c r="EA405" s="21"/>
      <c r="EB405" s="21"/>
      <c r="EC405" s="21"/>
      <c r="ED405" s="21"/>
      <c r="EE405" s="21"/>
      <c r="EF405" s="21"/>
      <c r="EG405" s="21"/>
      <c r="EH405" s="21"/>
      <c r="EI405" s="21"/>
      <c r="EJ405" s="21"/>
      <c r="EK405" s="21"/>
      <c r="EL405" s="21"/>
      <c r="EM405" s="21"/>
      <c r="EN405" s="21"/>
      <c r="EO405" s="21"/>
      <c r="EP405" s="21"/>
      <c r="EQ405" s="21"/>
      <c r="ER405" s="21"/>
      <c r="ES405" s="21"/>
      <c r="ET405" s="21"/>
      <c r="EU405" s="21"/>
      <c r="EV405" s="21"/>
      <c r="EW405" s="21"/>
      <c r="EX405" s="21"/>
      <c r="EY405" s="21"/>
      <c r="EZ405" s="21"/>
      <c r="FA405" s="21"/>
      <c r="FB405" s="21"/>
      <c r="FC405" s="21"/>
      <c r="FD405" s="21"/>
      <c r="FE405" s="21"/>
      <c r="FF405" s="21"/>
      <c r="FG405" s="21"/>
      <c r="FH405" s="21"/>
      <c r="FI405" s="21"/>
      <c r="FJ405" s="21"/>
      <c r="FK405" s="21"/>
      <c r="FL405" s="21"/>
      <c r="FM405" s="21"/>
      <c r="FN405" s="21"/>
      <c r="FO405" s="21"/>
    </row>
    <row r="406" spans="70:171" s="13" customFormat="1" ht="15" customHeight="1" x14ac:dyDescent="0.2">
      <c r="BR406" s="21"/>
      <c r="BS406" s="21"/>
      <c r="BT406" s="21"/>
      <c r="BU406" s="21"/>
      <c r="BV406" s="21"/>
      <c r="BW406" s="21"/>
      <c r="BX406" s="21"/>
      <c r="BY406" s="21"/>
      <c r="BZ406" s="21"/>
      <c r="CA406" s="21"/>
      <c r="CB406" s="21"/>
      <c r="CC406" s="21"/>
      <c r="CD406" s="21"/>
      <c r="CE406" s="21"/>
      <c r="CF406" s="21"/>
      <c r="CG406" s="21"/>
      <c r="CH406" s="21"/>
      <c r="CI406" s="21"/>
      <c r="CJ406" s="21"/>
      <c r="CK406" s="21"/>
      <c r="CL406" s="21"/>
      <c r="CM406" s="21"/>
      <c r="CN406" s="21"/>
      <c r="CO406" s="21"/>
      <c r="CP406" s="21"/>
      <c r="CQ406" s="21"/>
      <c r="CR406" s="21"/>
      <c r="CS406" s="21"/>
      <c r="CT406" s="21"/>
      <c r="CU406" s="21"/>
      <c r="CV406" s="21"/>
      <c r="CW406" s="21"/>
      <c r="CX406" s="21"/>
      <c r="CY406" s="21"/>
      <c r="CZ406" s="21"/>
      <c r="DA406" s="21"/>
      <c r="DB406" s="21"/>
      <c r="DC406" s="21"/>
      <c r="DD406" s="21"/>
      <c r="DE406" s="21"/>
      <c r="DF406" s="21"/>
      <c r="DG406" s="21"/>
      <c r="DH406" s="21"/>
      <c r="DI406" s="21"/>
      <c r="DJ406" s="21"/>
      <c r="DK406" s="21"/>
      <c r="DL406" s="21"/>
      <c r="DM406" s="21"/>
      <c r="DN406" s="21"/>
      <c r="DO406" s="21"/>
      <c r="DP406" s="21"/>
      <c r="DQ406" s="21"/>
      <c r="DR406" s="21"/>
      <c r="DS406" s="21"/>
      <c r="DT406" s="21"/>
      <c r="DU406" s="21"/>
      <c r="DV406" s="21"/>
      <c r="DW406" s="21"/>
      <c r="DX406" s="21"/>
      <c r="DY406" s="21"/>
      <c r="DZ406" s="21"/>
      <c r="EA406" s="21"/>
      <c r="EB406" s="21"/>
      <c r="EC406" s="21"/>
      <c r="ED406" s="21"/>
      <c r="EE406" s="21"/>
      <c r="EF406" s="21"/>
      <c r="EG406" s="21"/>
      <c r="EH406" s="21"/>
      <c r="EI406" s="21"/>
      <c r="EJ406" s="21"/>
      <c r="EK406" s="21"/>
      <c r="EL406" s="21"/>
      <c r="EM406" s="21"/>
      <c r="EN406" s="21"/>
      <c r="EO406" s="21"/>
      <c r="EP406" s="21"/>
      <c r="EQ406" s="21"/>
      <c r="ER406" s="21"/>
      <c r="ES406" s="21"/>
      <c r="ET406" s="21"/>
      <c r="EU406" s="21"/>
      <c r="EV406" s="21"/>
      <c r="EW406" s="21"/>
      <c r="EX406" s="21"/>
      <c r="EY406" s="21"/>
      <c r="EZ406" s="21"/>
      <c r="FA406" s="21"/>
      <c r="FB406" s="21"/>
      <c r="FC406" s="21"/>
      <c r="FD406" s="21"/>
      <c r="FE406" s="21"/>
      <c r="FF406" s="21"/>
      <c r="FG406" s="21"/>
      <c r="FH406" s="21"/>
      <c r="FI406" s="21"/>
      <c r="FJ406" s="21"/>
      <c r="FK406" s="21"/>
      <c r="FL406" s="21"/>
      <c r="FM406" s="21"/>
      <c r="FN406" s="21"/>
      <c r="FO406" s="21"/>
    </row>
    <row r="407" spans="70:171" s="13" customFormat="1" ht="15" customHeight="1" x14ac:dyDescent="0.2">
      <c r="BR407" s="21"/>
      <c r="BS407" s="21"/>
      <c r="BT407" s="21"/>
      <c r="BU407" s="21"/>
      <c r="BV407" s="21"/>
      <c r="BW407" s="21"/>
      <c r="BX407" s="21"/>
      <c r="BY407" s="21"/>
      <c r="BZ407" s="21"/>
      <c r="CA407" s="21"/>
      <c r="CB407" s="21"/>
      <c r="CC407" s="21"/>
      <c r="CD407" s="21"/>
      <c r="CE407" s="21"/>
      <c r="CF407" s="21"/>
      <c r="CG407" s="21"/>
      <c r="CH407" s="21"/>
      <c r="CI407" s="21"/>
      <c r="CJ407" s="21"/>
      <c r="CK407" s="21"/>
      <c r="CL407" s="21"/>
      <c r="CM407" s="21"/>
      <c r="CN407" s="21"/>
      <c r="CO407" s="21"/>
      <c r="CP407" s="21"/>
      <c r="CQ407" s="21"/>
      <c r="CR407" s="21"/>
      <c r="CS407" s="21"/>
      <c r="CT407" s="21"/>
      <c r="CU407" s="21"/>
      <c r="CV407" s="21"/>
      <c r="CW407" s="21"/>
      <c r="CX407" s="21"/>
      <c r="CY407" s="21"/>
      <c r="CZ407" s="21"/>
      <c r="DA407" s="21"/>
      <c r="DB407" s="21"/>
      <c r="DC407" s="21"/>
      <c r="DD407" s="21"/>
      <c r="DE407" s="21"/>
      <c r="DF407" s="21"/>
      <c r="DG407" s="21"/>
      <c r="DH407" s="21"/>
      <c r="DI407" s="21"/>
      <c r="DJ407" s="21"/>
      <c r="DK407" s="21"/>
      <c r="DL407" s="21"/>
      <c r="DM407" s="21"/>
      <c r="DN407" s="21"/>
      <c r="DO407" s="21"/>
      <c r="DP407" s="21"/>
      <c r="DQ407" s="21"/>
      <c r="DR407" s="21"/>
      <c r="DS407" s="21"/>
      <c r="DT407" s="21"/>
      <c r="DU407" s="21"/>
      <c r="DV407" s="21"/>
      <c r="DW407" s="21"/>
      <c r="DX407" s="21"/>
      <c r="DY407" s="21"/>
      <c r="DZ407" s="21"/>
      <c r="EA407" s="21"/>
      <c r="EB407" s="21"/>
      <c r="EC407" s="21"/>
      <c r="ED407" s="21"/>
      <c r="EE407" s="21"/>
      <c r="EF407" s="21"/>
      <c r="EG407" s="21"/>
      <c r="EH407" s="21"/>
      <c r="EI407" s="21"/>
      <c r="EJ407" s="21"/>
      <c r="EK407" s="21"/>
      <c r="EL407" s="21"/>
      <c r="EM407" s="21"/>
      <c r="EN407" s="21"/>
      <c r="EO407" s="21"/>
      <c r="EP407" s="21"/>
      <c r="EQ407" s="21"/>
      <c r="ER407" s="21"/>
      <c r="ES407" s="21"/>
      <c r="ET407" s="21"/>
      <c r="EU407" s="21"/>
      <c r="EV407" s="21"/>
      <c r="EW407" s="21"/>
      <c r="EX407" s="21"/>
      <c r="EY407" s="21"/>
      <c r="EZ407" s="21"/>
      <c r="FA407" s="21"/>
      <c r="FB407" s="21"/>
      <c r="FC407" s="21"/>
      <c r="FD407" s="21"/>
      <c r="FE407" s="21"/>
      <c r="FF407" s="21"/>
      <c r="FG407" s="21"/>
      <c r="FH407" s="21"/>
      <c r="FI407" s="21"/>
      <c r="FJ407" s="21"/>
      <c r="FK407" s="21"/>
      <c r="FL407" s="21"/>
      <c r="FM407" s="21"/>
      <c r="FN407" s="21"/>
      <c r="FO407" s="21"/>
    </row>
    <row r="408" spans="70:171" s="13" customFormat="1" ht="15" customHeight="1" x14ac:dyDescent="0.2">
      <c r="BR408" s="21"/>
      <c r="BS408" s="21"/>
      <c r="BT408" s="21"/>
      <c r="BU408" s="21"/>
      <c r="BV408" s="21"/>
      <c r="BW408" s="21"/>
      <c r="BX408" s="21"/>
      <c r="BY408" s="21"/>
      <c r="BZ408" s="21"/>
      <c r="CA408" s="21"/>
      <c r="CB408" s="21"/>
      <c r="CC408" s="21"/>
      <c r="CD408" s="21"/>
      <c r="CE408" s="21"/>
      <c r="CF408" s="21"/>
      <c r="CG408" s="21"/>
      <c r="CH408" s="21"/>
      <c r="CI408" s="21"/>
      <c r="CJ408" s="21"/>
      <c r="CK408" s="21"/>
      <c r="CL408" s="21"/>
      <c r="CM408" s="21"/>
      <c r="CN408" s="21"/>
      <c r="CO408" s="21"/>
      <c r="CP408" s="21"/>
      <c r="CQ408" s="21"/>
      <c r="CR408" s="21"/>
      <c r="CS408" s="21"/>
      <c r="CT408" s="21"/>
      <c r="CU408" s="21"/>
      <c r="CV408" s="21"/>
      <c r="CW408" s="21"/>
      <c r="CX408" s="21"/>
      <c r="CY408" s="21"/>
      <c r="CZ408" s="21"/>
      <c r="DA408" s="21"/>
      <c r="DB408" s="21"/>
      <c r="DC408" s="21"/>
      <c r="DD408" s="21"/>
      <c r="DE408" s="21"/>
      <c r="DF408" s="21"/>
      <c r="DG408" s="21"/>
      <c r="DH408" s="21"/>
      <c r="DI408" s="21"/>
      <c r="DJ408" s="21"/>
      <c r="DK408" s="21"/>
      <c r="DL408" s="21"/>
      <c r="DM408" s="21"/>
      <c r="DN408" s="21"/>
      <c r="DO408" s="21"/>
      <c r="DP408" s="21"/>
      <c r="DQ408" s="21"/>
      <c r="DR408" s="21"/>
      <c r="DS408" s="21"/>
      <c r="DT408" s="21"/>
      <c r="DU408" s="21"/>
      <c r="DV408" s="21"/>
      <c r="DW408" s="21"/>
      <c r="DX408" s="21"/>
      <c r="DY408" s="21"/>
      <c r="DZ408" s="21"/>
      <c r="EA408" s="21"/>
      <c r="EB408" s="21"/>
      <c r="EC408" s="21"/>
      <c r="ED408" s="21"/>
      <c r="EE408" s="21"/>
      <c r="EF408" s="21"/>
      <c r="EG408" s="21"/>
      <c r="EH408" s="21"/>
      <c r="EI408" s="21"/>
      <c r="EJ408" s="21"/>
      <c r="EK408" s="21"/>
      <c r="EL408" s="21"/>
      <c r="EM408" s="21"/>
      <c r="EN408" s="21"/>
      <c r="EO408" s="21"/>
      <c r="EP408" s="21"/>
      <c r="EQ408" s="21"/>
      <c r="ER408" s="21"/>
      <c r="ES408" s="21"/>
      <c r="ET408" s="21"/>
      <c r="EU408" s="21"/>
      <c r="EV408" s="21"/>
      <c r="EW408" s="21"/>
      <c r="EX408" s="21"/>
      <c r="EY408" s="21"/>
      <c r="EZ408" s="21"/>
      <c r="FA408" s="21"/>
      <c r="FB408" s="21"/>
      <c r="FC408" s="21"/>
      <c r="FD408" s="21"/>
      <c r="FE408" s="21"/>
      <c r="FF408" s="21"/>
      <c r="FG408" s="21"/>
      <c r="FH408" s="21"/>
      <c r="FI408" s="21"/>
      <c r="FJ408" s="21"/>
      <c r="FK408" s="21"/>
      <c r="FL408" s="21"/>
      <c r="FM408" s="21"/>
      <c r="FN408" s="21"/>
      <c r="FO408" s="21"/>
    </row>
    <row r="409" spans="70:171" s="13" customFormat="1" ht="15" customHeight="1" x14ac:dyDescent="0.2">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c r="EM409" s="21"/>
      <c r="EN409" s="21"/>
      <c r="EO409" s="21"/>
      <c r="EP409" s="21"/>
      <c r="EQ409" s="21"/>
      <c r="ER409" s="21"/>
      <c r="ES409" s="21"/>
      <c r="ET409" s="21"/>
      <c r="EU409" s="21"/>
      <c r="EV409" s="21"/>
      <c r="EW409" s="21"/>
      <c r="EX409" s="21"/>
      <c r="EY409" s="21"/>
      <c r="EZ409" s="21"/>
      <c r="FA409" s="21"/>
      <c r="FB409" s="21"/>
      <c r="FC409" s="21"/>
      <c r="FD409" s="21"/>
      <c r="FE409" s="21"/>
      <c r="FF409" s="21"/>
      <c r="FG409" s="21"/>
      <c r="FH409" s="21"/>
      <c r="FI409" s="21"/>
      <c r="FJ409" s="21"/>
      <c r="FK409" s="21"/>
      <c r="FL409" s="21"/>
      <c r="FM409" s="21"/>
      <c r="FN409" s="21"/>
      <c r="FO409" s="21"/>
    </row>
    <row r="410" spans="70:171" s="13" customFormat="1" ht="15" customHeight="1" x14ac:dyDescent="0.2">
      <c r="BR410" s="21"/>
      <c r="BS410" s="21"/>
      <c r="BT410" s="21"/>
      <c r="BU410" s="21"/>
      <c r="BV410" s="21"/>
      <c r="BW410" s="21"/>
      <c r="BX410" s="21"/>
      <c r="BY410" s="21"/>
      <c r="BZ410" s="21"/>
      <c r="CA410" s="21"/>
      <c r="CB410" s="21"/>
      <c r="CC410" s="21"/>
      <c r="CD410" s="21"/>
      <c r="CE410" s="21"/>
      <c r="CF410" s="21"/>
      <c r="CG410" s="21"/>
      <c r="CH410" s="21"/>
      <c r="CI410" s="21"/>
      <c r="CJ410" s="21"/>
      <c r="CK410" s="21"/>
      <c r="CL410" s="21"/>
      <c r="CM410" s="21"/>
      <c r="CN410" s="21"/>
      <c r="CO410" s="21"/>
      <c r="CP410" s="21"/>
      <c r="CQ410" s="21"/>
      <c r="CR410" s="21"/>
      <c r="CS410" s="21"/>
      <c r="CT410" s="21"/>
      <c r="CU410" s="21"/>
      <c r="CV410" s="21"/>
      <c r="CW410" s="21"/>
      <c r="CX410" s="21"/>
      <c r="CY410" s="21"/>
      <c r="CZ410" s="21"/>
      <c r="DA410" s="21"/>
      <c r="DB410" s="21"/>
      <c r="DC410" s="21"/>
      <c r="DD410" s="21"/>
      <c r="DE410" s="21"/>
      <c r="DF410" s="21"/>
      <c r="DG410" s="21"/>
      <c r="DH410" s="21"/>
      <c r="DI410" s="21"/>
      <c r="DJ410" s="21"/>
      <c r="DK410" s="21"/>
      <c r="DL410" s="21"/>
      <c r="DM410" s="21"/>
      <c r="DN410" s="21"/>
      <c r="DO410" s="21"/>
      <c r="DP410" s="21"/>
      <c r="DQ410" s="21"/>
      <c r="DR410" s="21"/>
      <c r="DS410" s="21"/>
      <c r="DT410" s="21"/>
      <c r="DU410" s="21"/>
      <c r="DV410" s="21"/>
      <c r="DW410" s="21"/>
      <c r="DX410" s="21"/>
      <c r="DY410" s="21"/>
      <c r="DZ410" s="21"/>
      <c r="EA410" s="21"/>
      <c r="EB410" s="21"/>
      <c r="EC410" s="21"/>
      <c r="ED410" s="21"/>
      <c r="EE410" s="21"/>
      <c r="EF410" s="21"/>
      <c r="EG410" s="21"/>
      <c r="EH410" s="21"/>
      <c r="EI410" s="21"/>
      <c r="EJ410" s="21"/>
      <c r="EK410" s="21"/>
      <c r="EL410" s="21"/>
      <c r="EM410" s="21"/>
      <c r="EN410" s="21"/>
      <c r="EO410" s="21"/>
      <c r="EP410" s="21"/>
      <c r="EQ410" s="21"/>
      <c r="ER410" s="21"/>
      <c r="ES410" s="21"/>
      <c r="ET410" s="21"/>
      <c r="EU410" s="21"/>
      <c r="EV410" s="21"/>
      <c r="EW410" s="21"/>
      <c r="EX410" s="21"/>
      <c r="EY410" s="21"/>
      <c r="EZ410" s="21"/>
      <c r="FA410" s="21"/>
      <c r="FB410" s="21"/>
      <c r="FC410" s="21"/>
      <c r="FD410" s="21"/>
      <c r="FE410" s="21"/>
      <c r="FF410" s="21"/>
      <c r="FG410" s="21"/>
      <c r="FH410" s="21"/>
      <c r="FI410" s="21"/>
      <c r="FJ410" s="21"/>
      <c r="FK410" s="21"/>
      <c r="FL410" s="21"/>
      <c r="FM410" s="21"/>
      <c r="FN410" s="21"/>
      <c r="FO410" s="21"/>
    </row>
    <row r="411" spans="70:171" s="13" customFormat="1" ht="15" customHeight="1" x14ac:dyDescent="0.2">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c r="EM411" s="21"/>
      <c r="EN411" s="21"/>
      <c r="EO411" s="21"/>
      <c r="EP411" s="21"/>
      <c r="EQ411" s="21"/>
      <c r="ER411" s="21"/>
      <c r="ES411" s="21"/>
      <c r="ET411" s="21"/>
      <c r="EU411" s="21"/>
      <c r="EV411" s="21"/>
      <c r="EW411" s="21"/>
      <c r="EX411" s="21"/>
      <c r="EY411" s="21"/>
      <c r="EZ411" s="21"/>
      <c r="FA411" s="21"/>
      <c r="FB411" s="21"/>
      <c r="FC411" s="21"/>
      <c r="FD411" s="21"/>
      <c r="FE411" s="21"/>
      <c r="FF411" s="21"/>
      <c r="FG411" s="21"/>
      <c r="FH411" s="21"/>
      <c r="FI411" s="21"/>
      <c r="FJ411" s="21"/>
      <c r="FK411" s="21"/>
      <c r="FL411" s="21"/>
      <c r="FM411" s="21"/>
      <c r="FN411" s="21"/>
      <c r="FO411" s="21"/>
    </row>
    <row r="412" spans="70:171" s="13" customFormat="1" ht="15" customHeight="1" x14ac:dyDescent="0.2">
      <c r="BR412" s="21"/>
      <c r="BS412" s="21"/>
      <c r="BT412" s="21"/>
      <c r="BU412" s="21"/>
      <c r="BV412" s="21"/>
      <c r="BW412" s="21"/>
      <c r="BX412" s="21"/>
      <c r="BY412" s="21"/>
      <c r="BZ412" s="21"/>
      <c r="CA412" s="21"/>
      <c r="CB412" s="21"/>
      <c r="CC412" s="21"/>
      <c r="CD412" s="21"/>
      <c r="CE412" s="21"/>
      <c r="CF412" s="21"/>
      <c r="CG412" s="21"/>
      <c r="CH412" s="21"/>
      <c r="CI412" s="21"/>
      <c r="CJ412" s="21"/>
      <c r="CK412" s="21"/>
      <c r="CL412" s="21"/>
      <c r="CM412" s="21"/>
      <c r="CN412" s="21"/>
      <c r="CO412" s="21"/>
      <c r="CP412" s="21"/>
      <c r="CQ412" s="21"/>
      <c r="CR412" s="21"/>
      <c r="CS412" s="21"/>
      <c r="CT412" s="21"/>
      <c r="CU412" s="21"/>
      <c r="CV412" s="21"/>
      <c r="CW412" s="21"/>
      <c r="CX412" s="21"/>
      <c r="CY412" s="21"/>
      <c r="CZ412" s="21"/>
      <c r="DA412" s="21"/>
      <c r="DB412" s="21"/>
      <c r="DC412" s="21"/>
      <c r="DD412" s="21"/>
      <c r="DE412" s="21"/>
      <c r="DF412" s="21"/>
      <c r="DG412" s="21"/>
      <c r="DH412" s="21"/>
      <c r="DI412" s="21"/>
      <c r="DJ412" s="21"/>
      <c r="DK412" s="21"/>
      <c r="DL412" s="21"/>
      <c r="DM412" s="21"/>
      <c r="DN412" s="21"/>
      <c r="DO412" s="21"/>
      <c r="DP412" s="21"/>
      <c r="DQ412" s="21"/>
      <c r="DR412" s="21"/>
      <c r="DS412" s="21"/>
      <c r="DT412" s="21"/>
      <c r="DU412" s="21"/>
      <c r="DV412" s="21"/>
      <c r="DW412" s="21"/>
      <c r="DX412" s="21"/>
      <c r="DY412" s="21"/>
      <c r="DZ412" s="21"/>
      <c r="EA412" s="21"/>
      <c r="EB412" s="21"/>
      <c r="EC412" s="21"/>
      <c r="ED412" s="21"/>
      <c r="EE412" s="21"/>
      <c r="EF412" s="21"/>
      <c r="EG412" s="21"/>
      <c r="EH412" s="21"/>
      <c r="EI412" s="21"/>
      <c r="EJ412" s="21"/>
      <c r="EK412" s="21"/>
      <c r="EL412" s="21"/>
      <c r="EM412" s="21"/>
      <c r="EN412" s="21"/>
      <c r="EO412" s="21"/>
      <c r="EP412" s="21"/>
      <c r="EQ412" s="21"/>
      <c r="ER412" s="21"/>
      <c r="ES412" s="21"/>
      <c r="ET412" s="21"/>
      <c r="EU412" s="21"/>
      <c r="EV412" s="21"/>
      <c r="EW412" s="21"/>
      <c r="EX412" s="21"/>
      <c r="EY412" s="21"/>
      <c r="EZ412" s="21"/>
      <c r="FA412" s="21"/>
      <c r="FB412" s="21"/>
      <c r="FC412" s="21"/>
      <c r="FD412" s="21"/>
      <c r="FE412" s="21"/>
      <c r="FF412" s="21"/>
      <c r="FG412" s="21"/>
      <c r="FH412" s="21"/>
      <c r="FI412" s="21"/>
      <c r="FJ412" s="21"/>
      <c r="FK412" s="21"/>
      <c r="FL412" s="21"/>
      <c r="FM412" s="21"/>
      <c r="FN412" s="21"/>
      <c r="FO412" s="21"/>
    </row>
    <row r="413" spans="70:171" s="13" customFormat="1" ht="15" customHeight="1" x14ac:dyDescent="0.2">
      <c r="BR413" s="21"/>
      <c r="BS413" s="21"/>
      <c r="BT413" s="21"/>
      <c r="BU413" s="21"/>
      <c r="BV413" s="21"/>
      <c r="BW413" s="21"/>
      <c r="BX413" s="21"/>
      <c r="BY413" s="21"/>
      <c r="BZ413" s="21"/>
      <c r="CA413" s="21"/>
      <c r="CB413" s="21"/>
      <c r="CC413" s="21"/>
      <c r="CD413" s="21"/>
      <c r="CE413" s="21"/>
      <c r="CF413" s="21"/>
      <c r="CG413" s="21"/>
      <c r="CH413" s="21"/>
      <c r="CI413" s="21"/>
      <c r="CJ413" s="21"/>
      <c r="CK413" s="21"/>
      <c r="CL413" s="21"/>
      <c r="CM413" s="21"/>
      <c r="CN413" s="21"/>
      <c r="CO413" s="21"/>
      <c r="CP413" s="21"/>
      <c r="CQ413" s="21"/>
      <c r="CR413" s="21"/>
      <c r="CS413" s="21"/>
      <c r="CT413" s="21"/>
      <c r="CU413" s="21"/>
      <c r="CV413" s="21"/>
      <c r="CW413" s="21"/>
      <c r="CX413" s="21"/>
      <c r="CY413" s="21"/>
      <c r="CZ413" s="21"/>
      <c r="DA413" s="21"/>
      <c r="DB413" s="21"/>
      <c r="DC413" s="21"/>
      <c r="DD413" s="21"/>
      <c r="DE413" s="21"/>
      <c r="DF413" s="21"/>
      <c r="DG413" s="21"/>
      <c r="DH413" s="21"/>
      <c r="DI413" s="21"/>
      <c r="DJ413" s="21"/>
      <c r="DK413" s="21"/>
      <c r="DL413" s="21"/>
      <c r="DM413" s="21"/>
      <c r="DN413" s="21"/>
      <c r="DO413" s="21"/>
      <c r="DP413" s="21"/>
      <c r="DQ413" s="21"/>
      <c r="DR413" s="21"/>
      <c r="DS413" s="21"/>
      <c r="DT413" s="21"/>
      <c r="DU413" s="21"/>
      <c r="DV413" s="21"/>
      <c r="DW413" s="21"/>
      <c r="DX413" s="21"/>
      <c r="DY413" s="21"/>
      <c r="DZ413" s="21"/>
      <c r="EA413" s="21"/>
      <c r="EB413" s="21"/>
      <c r="EC413" s="21"/>
      <c r="ED413" s="21"/>
      <c r="EE413" s="21"/>
      <c r="EF413" s="21"/>
      <c r="EG413" s="21"/>
      <c r="EH413" s="21"/>
      <c r="EI413" s="21"/>
      <c r="EJ413" s="21"/>
      <c r="EK413" s="21"/>
      <c r="EL413" s="21"/>
      <c r="EM413" s="21"/>
      <c r="EN413" s="21"/>
      <c r="EO413" s="21"/>
      <c r="EP413" s="21"/>
      <c r="EQ413" s="21"/>
      <c r="ER413" s="21"/>
      <c r="ES413" s="21"/>
      <c r="ET413" s="21"/>
      <c r="EU413" s="21"/>
      <c r="EV413" s="21"/>
      <c r="EW413" s="21"/>
      <c r="EX413" s="21"/>
      <c r="EY413" s="21"/>
      <c r="EZ413" s="21"/>
      <c r="FA413" s="21"/>
      <c r="FB413" s="21"/>
      <c r="FC413" s="21"/>
      <c r="FD413" s="21"/>
      <c r="FE413" s="21"/>
      <c r="FF413" s="21"/>
      <c r="FG413" s="21"/>
      <c r="FH413" s="21"/>
      <c r="FI413" s="21"/>
      <c r="FJ413" s="21"/>
      <c r="FK413" s="21"/>
      <c r="FL413" s="21"/>
      <c r="FM413" s="21"/>
      <c r="FN413" s="21"/>
      <c r="FO413" s="21"/>
    </row>
    <row r="414" spans="70:171" s="13" customFormat="1" ht="15" customHeight="1" x14ac:dyDescent="0.2">
      <c r="BR414" s="21"/>
      <c r="BS414" s="21"/>
      <c r="BT414" s="21"/>
      <c r="BU414" s="21"/>
      <c r="BV414" s="21"/>
      <c r="BW414" s="21"/>
      <c r="BX414" s="21"/>
      <c r="BY414" s="21"/>
      <c r="BZ414" s="21"/>
      <c r="CA414" s="21"/>
      <c r="CB414" s="21"/>
      <c r="CC414" s="21"/>
      <c r="CD414" s="21"/>
      <c r="CE414" s="21"/>
      <c r="CF414" s="21"/>
      <c r="CG414" s="21"/>
      <c r="CH414" s="21"/>
      <c r="CI414" s="21"/>
      <c r="CJ414" s="21"/>
      <c r="CK414" s="21"/>
      <c r="CL414" s="21"/>
      <c r="CM414" s="21"/>
      <c r="CN414" s="21"/>
      <c r="CO414" s="21"/>
      <c r="CP414" s="21"/>
      <c r="CQ414" s="21"/>
      <c r="CR414" s="21"/>
      <c r="CS414" s="21"/>
      <c r="CT414" s="21"/>
      <c r="CU414" s="21"/>
      <c r="CV414" s="21"/>
      <c r="CW414" s="21"/>
      <c r="CX414" s="21"/>
      <c r="CY414" s="21"/>
      <c r="CZ414" s="21"/>
      <c r="DA414" s="21"/>
      <c r="DB414" s="21"/>
      <c r="DC414" s="21"/>
      <c r="DD414" s="21"/>
      <c r="DE414" s="21"/>
      <c r="DF414" s="21"/>
      <c r="DG414" s="21"/>
      <c r="DH414" s="21"/>
      <c r="DI414" s="21"/>
      <c r="DJ414" s="21"/>
      <c r="DK414" s="21"/>
      <c r="DL414" s="21"/>
      <c r="DM414" s="21"/>
      <c r="DN414" s="21"/>
      <c r="DO414" s="21"/>
      <c r="DP414" s="21"/>
      <c r="DQ414" s="21"/>
      <c r="DR414" s="21"/>
      <c r="DS414" s="21"/>
      <c r="DT414" s="21"/>
      <c r="DU414" s="21"/>
      <c r="DV414" s="21"/>
      <c r="DW414" s="21"/>
      <c r="DX414" s="21"/>
      <c r="DY414" s="21"/>
      <c r="DZ414" s="21"/>
      <c r="EA414" s="21"/>
      <c r="EB414" s="21"/>
      <c r="EC414" s="21"/>
      <c r="ED414" s="21"/>
      <c r="EE414" s="21"/>
      <c r="EF414" s="21"/>
      <c r="EG414" s="21"/>
      <c r="EH414" s="21"/>
      <c r="EI414" s="21"/>
      <c r="EJ414" s="21"/>
      <c r="EK414" s="21"/>
      <c r="EL414" s="21"/>
      <c r="EM414" s="21"/>
      <c r="EN414" s="21"/>
      <c r="EO414" s="21"/>
      <c r="EP414" s="21"/>
      <c r="EQ414" s="21"/>
      <c r="ER414" s="21"/>
      <c r="ES414" s="21"/>
      <c r="ET414" s="21"/>
      <c r="EU414" s="21"/>
      <c r="EV414" s="21"/>
      <c r="EW414" s="21"/>
      <c r="EX414" s="21"/>
      <c r="EY414" s="21"/>
      <c r="EZ414" s="21"/>
      <c r="FA414" s="21"/>
      <c r="FB414" s="21"/>
      <c r="FC414" s="21"/>
      <c r="FD414" s="21"/>
      <c r="FE414" s="21"/>
      <c r="FF414" s="21"/>
      <c r="FG414" s="21"/>
      <c r="FH414" s="21"/>
      <c r="FI414" s="21"/>
      <c r="FJ414" s="21"/>
      <c r="FK414" s="21"/>
      <c r="FL414" s="21"/>
      <c r="FM414" s="21"/>
      <c r="FN414" s="21"/>
      <c r="FO414" s="21"/>
    </row>
    <row r="415" spans="70:171" s="13" customFormat="1" ht="15" customHeight="1" x14ac:dyDescent="0.2">
      <c r="BR415" s="21"/>
      <c r="BS415" s="21"/>
      <c r="BT415" s="21"/>
      <c r="BU415" s="21"/>
      <c r="BV415" s="21"/>
      <c r="BW415" s="21"/>
      <c r="BX415" s="21"/>
      <c r="BY415" s="21"/>
      <c r="BZ415" s="21"/>
      <c r="CA415" s="21"/>
      <c r="CB415" s="21"/>
      <c r="CC415" s="21"/>
      <c r="CD415" s="21"/>
      <c r="CE415" s="21"/>
      <c r="CF415" s="21"/>
      <c r="CG415" s="21"/>
      <c r="CH415" s="21"/>
      <c r="CI415" s="21"/>
      <c r="CJ415" s="21"/>
      <c r="CK415" s="21"/>
      <c r="CL415" s="21"/>
      <c r="CM415" s="21"/>
      <c r="CN415" s="21"/>
      <c r="CO415" s="21"/>
      <c r="CP415" s="21"/>
      <c r="CQ415" s="21"/>
      <c r="CR415" s="21"/>
      <c r="CS415" s="21"/>
      <c r="CT415" s="21"/>
      <c r="CU415" s="21"/>
      <c r="CV415" s="21"/>
      <c r="CW415" s="21"/>
      <c r="CX415" s="21"/>
      <c r="CY415" s="21"/>
      <c r="CZ415" s="21"/>
      <c r="DA415" s="21"/>
      <c r="DB415" s="21"/>
      <c r="DC415" s="21"/>
      <c r="DD415" s="21"/>
      <c r="DE415" s="21"/>
      <c r="DF415" s="21"/>
      <c r="DG415" s="21"/>
      <c r="DH415" s="21"/>
      <c r="DI415" s="21"/>
      <c r="DJ415" s="21"/>
      <c r="DK415" s="21"/>
      <c r="DL415" s="21"/>
      <c r="DM415" s="21"/>
      <c r="DN415" s="21"/>
      <c r="DO415" s="21"/>
      <c r="DP415" s="21"/>
      <c r="DQ415" s="21"/>
      <c r="DR415" s="21"/>
      <c r="DS415" s="21"/>
      <c r="DT415" s="21"/>
      <c r="DU415" s="21"/>
      <c r="DV415" s="21"/>
      <c r="DW415" s="21"/>
      <c r="DX415" s="21"/>
      <c r="DY415" s="21"/>
      <c r="DZ415" s="21"/>
      <c r="EA415" s="21"/>
      <c r="EB415" s="21"/>
      <c r="EC415" s="21"/>
      <c r="ED415" s="21"/>
      <c r="EE415" s="21"/>
      <c r="EF415" s="21"/>
      <c r="EG415" s="21"/>
      <c r="EH415" s="21"/>
      <c r="EI415" s="21"/>
      <c r="EJ415" s="21"/>
      <c r="EK415" s="21"/>
      <c r="EL415" s="21"/>
      <c r="EM415" s="21"/>
      <c r="EN415" s="21"/>
      <c r="EO415" s="21"/>
      <c r="EP415" s="21"/>
      <c r="EQ415" s="21"/>
      <c r="ER415" s="21"/>
      <c r="ES415" s="21"/>
      <c r="ET415" s="21"/>
      <c r="EU415" s="21"/>
      <c r="EV415" s="21"/>
      <c r="EW415" s="21"/>
      <c r="EX415" s="21"/>
      <c r="EY415" s="21"/>
      <c r="EZ415" s="21"/>
      <c r="FA415" s="21"/>
      <c r="FB415" s="21"/>
      <c r="FC415" s="21"/>
      <c r="FD415" s="21"/>
      <c r="FE415" s="21"/>
      <c r="FF415" s="21"/>
      <c r="FG415" s="21"/>
      <c r="FH415" s="21"/>
      <c r="FI415" s="21"/>
      <c r="FJ415" s="21"/>
      <c r="FK415" s="21"/>
      <c r="FL415" s="21"/>
      <c r="FM415" s="21"/>
      <c r="FN415" s="21"/>
      <c r="FO415" s="21"/>
    </row>
    <row r="416" spans="70:171" s="13" customFormat="1" ht="15" customHeight="1" x14ac:dyDescent="0.2">
      <c r="BR416" s="21"/>
      <c r="BS416" s="21"/>
      <c r="BT416" s="21"/>
      <c r="BU416" s="21"/>
      <c r="BV416" s="21"/>
      <c r="BW416" s="21"/>
      <c r="BX416" s="21"/>
      <c r="BY416" s="21"/>
      <c r="BZ416" s="21"/>
      <c r="CA416" s="21"/>
      <c r="CB416" s="21"/>
      <c r="CC416" s="21"/>
      <c r="CD416" s="21"/>
      <c r="CE416" s="21"/>
      <c r="CF416" s="21"/>
      <c r="CG416" s="21"/>
      <c r="CH416" s="21"/>
      <c r="CI416" s="21"/>
      <c r="CJ416" s="21"/>
      <c r="CK416" s="21"/>
      <c r="CL416" s="21"/>
      <c r="CM416" s="21"/>
      <c r="CN416" s="21"/>
      <c r="CO416" s="21"/>
      <c r="CP416" s="21"/>
      <c r="CQ416" s="21"/>
      <c r="CR416" s="21"/>
      <c r="CS416" s="21"/>
      <c r="CT416" s="21"/>
      <c r="CU416" s="21"/>
      <c r="CV416" s="21"/>
      <c r="CW416" s="21"/>
      <c r="CX416" s="21"/>
      <c r="CY416" s="21"/>
      <c r="CZ416" s="21"/>
      <c r="DA416" s="21"/>
      <c r="DB416" s="21"/>
      <c r="DC416" s="21"/>
      <c r="DD416" s="21"/>
      <c r="DE416" s="21"/>
      <c r="DF416" s="21"/>
      <c r="DG416" s="21"/>
      <c r="DH416" s="21"/>
      <c r="DI416" s="21"/>
      <c r="DJ416" s="21"/>
      <c r="DK416" s="21"/>
      <c r="DL416" s="21"/>
      <c r="DM416" s="21"/>
      <c r="DN416" s="21"/>
      <c r="DO416" s="21"/>
      <c r="DP416" s="21"/>
      <c r="DQ416" s="21"/>
      <c r="DR416" s="21"/>
      <c r="DS416" s="21"/>
      <c r="DT416" s="21"/>
      <c r="DU416" s="21"/>
      <c r="DV416" s="21"/>
      <c r="DW416" s="21"/>
      <c r="DX416" s="21"/>
      <c r="DY416" s="21"/>
      <c r="DZ416" s="21"/>
      <c r="EA416" s="21"/>
      <c r="EB416" s="21"/>
      <c r="EC416" s="21"/>
      <c r="ED416" s="21"/>
      <c r="EE416" s="21"/>
      <c r="EF416" s="21"/>
      <c r="EG416" s="21"/>
      <c r="EH416" s="21"/>
      <c r="EI416" s="21"/>
      <c r="EJ416" s="21"/>
      <c r="EK416" s="21"/>
      <c r="EL416" s="21"/>
      <c r="EM416" s="21"/>
      <c r="EN416" s="21"/>
      <c r="EO416" s="21"/>
      <c r="EP416" s="21"/>
      <c r="EQ416" s="21"/>
      <c r="ER416" s="21"/>
      <c r="ES416" s="21"/>
      <c r="ET416" s="21"/>
      <c r="EU416" s="21"/>
      <c r="EV416" s="21"/>
      <c r="EW416" s="21"/>
      <c r="EX416" s="21"/>
      <c r="EY416" s="21"/>
      <c r="EZ416" s="21"/>
      <c r="FA416" s="21"/>
      <c r="FB416" s="21"/>
      <c r="FC416" s="21"/>
      <c r="FD416" s="21"/>
      <c r="FE416" s="21"/>
      <c r="FF416" s="21"/>
      <c r="FG416" s="21"/>
      <c r="FH416" s="21"/>
      <c r="FI416" s="21"/>
      <c r="FJ416" s="21"/>
      <c r="FK416" s="21"/>
      <c r="FL416" s="21"/>
      <c r="FM416" s="21"/>
      <c r="FN416" s="21"/>
      <c r="FO416" s="21"/>
    </row>
    <row r="417" spans="70:171" s="13" customFormat="1" ht="15" customHeight="1" x14ac:dyDescent="0.2">
      <c r="BR417" s="21"/>
      <c r="BS417" s="21"/>
      <c r="BT417" s="21"/>
      <c r="BU417" s="21"/>
      <c r="BV417" s="21"/>
      <c r="BW417" s="21"/>
      <c r="BX417" s="21"/>
      <c r="BY417" s="21"/>
      <c r="BZ417" s="21"/>
      <c r="CA417" s="21"/>
      <c r="CB417" s="21"/>
      <c r="CC417" s="21"/>
      <c r="CD417" s="21"/>
      <c r="CE417" s="21"/>
      <c r="CF417" s="21"/>
      <c r="CG417" s="21"/>
      <c r="CH417" s="21"/>
      <c r="CI417" s="21"/>
      <c r="CJ417" s="21"/>
      <c r="CK417" s="21"/>
      <c r="CL417" s="21"/>
      <c r="CM417" s="21"/>
      <c r="CN417" s="21"/>
      <c r="CO417" s="21"/>
      <c r="CP417" s="21"/>
      <c r="CQ417" s="21"/>
      <c r="CR417" s="21"/>
      <c r="CS417" s="21"/>
      <c r="CT417" s="21"/>
      <c r="CU417" s="21"/>
      <c r="CV417" s="21"/>
      <c r="CW417" s="21"/>
      <c r="CX417" s="21"/>
      <c r="CY417" s="21"/>
      <c r="CZ417" s="21"/>
      <c r="DA417" s="21"/>
      <c r="DB417" s="21"/>
      <c r="DC417" s="21"/>
      <c r="DD417" s="21"/>
      <c r="DE417" s="21"/>
      <c r="DF417" s="21"/>
      <c r="DG417" s="21"/>
      <c r="DH417" s="21"/>
      <c r="DI417" s="21"/>
      <c r="DJ417" s="21"/>
      <c r="DK417" s="21"/>
      <c r="DL417" s="21"/>
      <c r="DM417" s="21"/>
      <c r="DN417" s="21"/>
      <c r="DO417" s="21"/>
      <c r="DP417" s="21"/>
      <c r="DQ417" s="21"/>
      <c r="DR417" s="21"/>
      <c r="DS417" s="21"/>
      <c r="DT417" s="21"/>
      <c r="DU417" s="21"/>
      <c r="DV417" s="21"/>
      <c r="DW417" s="21"/>
      <c r="DX417" s="21"/>
      <c r="DY417" s="21"/>
      <c r="DZ417" s="21"/>
      <c r="EA417" s="21"/>
      <c r="EB417" s="21"/>
      <c r="EC417" s="21"/>
      <c r="ED417" s="21"/>
      <c r="EE417" s="21"/>
      <c r="EF417" s="21"/>
      <c r="EG417" s="21"/>
      <c r="EH417" s="21"/>
      <c r="EI417" s="21"/>
      <c r="EJ417" s="21"/>
      <c r="EK417" s="21"/>
      <c r="EL417" s="21"/>
      <c r="EM417" s="21"/>
      <c r="EN417" s="21"/>
      <c r="EO417" s="21"/>
      <c r="EP417" s="21"/>
      <c r="EQ417" s="21"/>
      <c r="ER417" s="21"/>
      <c r="ES417" s="21"/>
      <c r="ET417" s="21"/>
      <c r="EU417" s="21"/>
      <c r="EV417" s="21"/>
      <c r="EW417" s="21"/>
      <c r="EX417" s="21"/>
      <c r="EY417" s="21"/>
      <c r="EZ417" s="21"/>
      <c r="FA417" s="21"/>
      <c r="FB417" s="21"/>
      <c r="FC417" s="21"/>
      <c r="FD417" s="21"/>
      <c r="FE417" s="21"/>
      <c r="FF417" s="21"/>
      <c r="FG417" s="21"/>
      <c r="FH417" s="21"/>
      <c r="FI417" s="21"/>
      <c r="FJ417" s="21"/>
      <c r="FK417" s="21"/>
      <c r="FL417" s="21"/>
      <c r="FM417" s="21"/>
      <c r="FN417" s="21"/>
      <c r="FO417" s="21"/>
    </row>
    <row r="418" spans="70:171" s="13" customFormat="1" ht="15" customHeight="1" x14ac:dyDescent="0.2">
      <c r="BR418" s="21"/>
      <c r="BS418" s="21"/>
      <c r="BT418" s="21"/>
      <c r="BU418" s="21"/>
      <c r="BV418" s="21"/>
      <c r="BW418" s="21"/>
      <c r="BX418" s="21"/>
      <c r="BY418" s="21"/>
      <c r="BZ418" s="21"/>
      <c r="CA418" s="21"/>
      <c r="CB418" s="21"/>
      <c r="CC418" s="21"/>
      <c r="CD418" s="21"/>
      <c r="CE418" s="21"/>
      <c r="CF418" s="21"/>
      <c r="CG418" s="21"/>
      <c r="CH418" s="21"/>
      <c r="CI418" s="21"/>
      <c r="CJ418" s="21"/>
      <c r="CK418" s="21"/>
      <c r="CL418" s="21"/>
      <c r="CM418" s="21"/>
      <c r="CN418" s="21"/>
      <c r="CO418" s="21"/>
      <c r="CP418" s="21"/>
      <c r="CQ418" s="21"/>
      <c r="CR418" s="21"/>
      <c r="CS418" s="21"/>
      <c r="CT418" s="21"/>
      <c r="CU418" s="21"/>
      <c r="CV418" s="21"/>
      <c r="CW418" s="21"/>
      <c r="CX418" s="21"/>
      <c r="CY418" s="21"/>
      <c r="CZ418" s="21"/>
      <c r="DA418" s="21"/>
      <c r="DB418" s="21"/>
      <c r="DC418" s="21"/>
      <c r="DD418" s="21"/>
      <c r="DE418" s="21"/>
      <c r="DF418" s="21"/>
      <c r="DG418" s="21"/>
      <c r="DH418" s="21"/>
      <c r="DI418" s="21"/>
      <c r="DJ418" s="21"/>
      <c r="DK418" s="21"/>
      <c r="DL418" s="21"/>
      <c r="DM418" s="21"/>
      <c r="DN418" s="21"/>
      <c r="DO418" s="21"/>
      <c r="DP418" s="21"/>
      <c r="DQ418" s="21"/>
      <c r="DR418" s="21"/>
      <c r="DS418" s="21"/>
      <c r="DT418" s="21"/>
      <c r="DU418" s="21"/>
      <c r="DV418" s="21"/>
      <c r="DW418" s="21"/>
      <c r="DX418" s="21"/>
      <c r="DY418" s="21"/>
      <c r="DZ418" s="21"/>
      <c r="EA418" s="21"/>
      <c r="EB418" s="21"/>
      <c r="EC418" s="21"/>
      <c r="ED418" s="21"/>
      <c r="EE418" s="21"/>
      <c r="EF418" s="21"/>
      <c r="EG418" s="21"/>
      <c r="EH418" s="21"/>
      <c r="EI418" s="21"/>
      <c r="EJ418" s="21"/>
      <c r="EK418" s="21"/>
      <c r="EL418" s="21"/>
      <c r="EM418" s="21"/>
      <c r="EN418" s="21"/>
      <c r="EO418" s="21"/>
      <c r="EP418" s="21"/>
      <c r="EQ418" s="21"/>
      <c r="ER418" s="21"/>
      <c r="ES418" s="21"/>
      <c r="ET418" s="21"/>
      <c r="EU418" s="21"/>
      <c r="EV418" s="21"/>
      <c r="EW418" s="21"/>
      <c r="EX418" s="21"/>
      <c r="EY418" s="21"/>
      <c r="EZ418" s="21"/>
      <c r="FA418" s="21"/>
      <c r="FB418" s="21"/>
      <c r="FC418" s="21"/>
      <c r="FD418" s="21"/>
      <c r="FE418" s="21"/>
      <c r="FF418" s="21"/>
      <c r="FG418" s="21"/>
      <c r="FH418" s="21"/>
      <c r="FI418" s="21"/>
      <c r="FJ418" s="21"/>
      <c r="FK418" s="21"/>
      <c r="FL418" s="21"/>
      <c r="FM418" s="21"/>
      <c r="FN418" s="21"/>
      <c r="FO418" s="21"/>
    </row>
    <row r="419" spans="70:171" s="13" customFormat="1" ht="15" customHeight="1" x14ac:dyDescent="0.2">
      <c r="BR419" s="21"/>
      <c r="BS419" s="21"/>
      <c r="BT419" s="21"/>
      <c r="BU419" s="21"/>
      <c r="BV419" s="21"/>
      <c r="BW419" s="21"/>
      <c r="BX419" s="21"/>
      <c r="BY419" s="21"/>
      <c r="BZ419" s="21"/>
      <c r="CA419" s="21"/>
      <c r="CB419" s="21"/>
      <c r="CC419" s="21"/>
      <c r="CD419" s="21"/>
      <c r="CE419" s="21"/>
      <c r="CF419" s="21"/>
      <c r="CG419" s="21"/>
      <c r="CH419" s="21"/>
      <c r="CI419" s="21"/>
      <c r="CJ419" s="21"/>
      <c r="CK419" s="21"/>
      <c r="CL419" s="21"/>
      <c r="CM419" s="21"/>
      <c r="CN419" s="21"/>
      <c r="CO419" s="21"/>
      <c r="CP419" s="21"/>
      <c r="CQ419" s="21"/>
      <c r="CR419" s="21"/>
      <c r="CS419" s="21"/>
      <c r="CT419" s="21"/>
      <c r="CU419" s="21"/>
      <c r="CV419" s="21"/>
      <c r="CW419" s="21"/>
      <c r="CX419" s="21"/>
      <c r="CY419" s="21"/>
      <c r="CZ419" s="21"/>
      <c r="DA419" s="21"/>
      <c r="DB419" s="21"/>
      <c r="DC419" s="21"/>
      <c r="DD419" s="21"/>
      <c r="DE419" s="21"/>
      <c r="DF419" s="21"/>
      <c r="DG419" s="21"/>
      <c r="DH419" s="21"/>
      <c r="DI419" s="21"/>
      <c r="DJ419" s="21"/>
      <c r="DK419" s="21"/>
      <c r="DL419" s="21"/>
      <c r="DM419" s="21"/>
      <c r="DN419" s="21"/>
      <c r="DO419" s="21"/>
      <c r="DP419" s="21"/>
      <c r="DQ419" s="21"/>
      <c r="DR419" s="21"/>
      <c r="DS419" s="21"/>
      <c r="DT419" s="21"/>
      <c r="DU419" s="21"/>
      <c r="DV419" s="21"/>
      <c r="DW419" s="21"/>
      <c r="DX419" s="21"/>
      <c r="DY419" s="21"/>
      <c r="DZ419" s="21"/>
      <c r="EA419" s="21"/>
      <c r="EB419" s="21"/>
      <c r="EC419" s="21"/>
      <c r="ED419" s="21"/>
      <c r="EE419" s="21"/>
      <c r="EF419" s="21"/>
      <c r="EG419" s="21"/>
      <c r="EH419" s="21"/>
      <c r="EI419" s="21"/>
      <c r="EJ419" s="21"/>
      <c r="EK419" s="21"/>
      <c r="EL419" s="21"/>
      <c r="EM419" s="21"/>
      <c r="EN419" s="21"/>
      <c r="EO419" s="21"/>
      <c r="EP419" s="21"/>
      <c r="EQ419" s="21"/>
      <c r="ER419" s="21"/>
      <c r="ES419" s="21"/>
      <c r="ET419" s="21"/>
      <c r="EU419" s="21"/>
      <c r="EV419" s="21"/>
      <c r="EW419" s="21"/>
      <c r="EX419" s="21"/>
      <c r="EY419" s="21"/>
      <c r="EZ419" s="21"/>
      <c r="FA419" s="21"/>
      <c r="FB419" s="21"/>
      <c r="FC419" s="21"/>
      <c r="FD419" s="21"/>
      <c r="FE419" s="21"/>
      <c r="FF419" s="21"/>
      <c r="FG419" s="21"/>
      <c r="FH419" s="21"/>
      <c r="FI419" s="21"/>
      <c r="FJ419" s="21"/>
      <c r="FK419" s="21"/>
      <c r="FL419" s="21"/>
      <c r="FM419" s="21"/>
      <c r="FN419" s="21"/>
      <c r="FO419" s="21"/>
    </row>
    <row r="420" spans="70:171" s="13" customFormat="1" ht="15" customHeight="1" x14ac:dyDescent="0.2">
      <c r="BR420" s="21"/>
      <c r="BS420" s="21"/>
      <c r="BT420" s="21"/>
      <c r="BU420" s="21"/>
      <c r="BV420" s="21"/>
      <c r="BW420" s="21"/>
      <c r="BX420" s="21"/>
      <c r="BY420" s="21"/>
      <c r="BZ420" s="21"/>
      <c r="CA420" s="21"/>
      <c r="CB420" s="21"/>
      <c r="CC420" s="21"/>
      <c r="CD420" s="21"/>
      <c r="CE420" s="21"/>
      <c r="CF420" s="21"/>
      <c r="CG420" s="21"/>
      <c r="CH420" s="21"/>
      <c r="CI420" s="21"/>
      <c r="CJ420" s="21"/>
      <c r="CK420" s="21"/>
      <c r="CL420" s="21"/>
      <c r="CM420" s="21"/>
      <c r="CN420" s="21"/>
      <c r="CO420" s="21"/>
      <c r="CP420" s="21"/>
      <c r="CQ420" s="21"/>
      <c r="CR420" s="21"/>
      <c r="CS420" s="21"/>
      <c r="CT420" s="21"/>
      <c r="CU420" s="21"/>
      <c r="CV420" s="21"/>
      <c r="CW420" s="21"/>
      <c r="CX420" s="21"/>
      <c r="CY420" s="21"/>
      <c r="CZ420" s="21"/>
      <c r="DA420" s="21"/>
      <c r="DB420" s="21"/>
      <c r="DC420" s="21"/>
      <c r="DD420" s="21"/>
      <c r="DE420" s="21"/>
      <c r="DF420" s="21"/>
      <c r="DG420" s="21"/>
      <c r="DH420" s="21"/>
      <c r="DI420" s="21"/>
      <c r="DJ420" s="21"/>
      <c r="DK420" s="21"/>
      <c r="DL420" s="21"/>
      <c r="DM420" s="21"/>
      <c r="DN420" s="21"/>
      <c r="DO420" s="21"/>
      <c r="DP420" s="21"/>
      <c r="DQ420" s="21"/>
      <c r="DR420" s="21"/>
      <c r="DS420" s="21"/>
      <c r="DT420" s="21"/>
      <c r="DU420" s="21"/>
      <c r="DV420" s="21"/>
      <c r="DW420" s="21"/>
      <c r="DX420" s="21"/>
      <c r="DY420" s="21"/>
      <c r="DZ420" s="21"/>
      <c r="EA420" s="21"/>
      <c r="EB420" s="21"/>
      <c r="EC420" s="21"/>
      <c r="ED420" s="21"/>
      <c r="EE420" s="21"/>
      <c r="EF420" s="21"/>
      <c r="EG420" s="21"/>
      <c r="EH420" s="21"/>
      <c r="EI420" s="21"/>
      <c r="EJ420" s="21"/>
      <c r="EK420" s="21"/>
      <c r="EL420" s="21"/>
      <c r="EM420" s="21"/>
      <c r="EN420" s="21"/>
      <c r="EO420" s="21"/>
      <c r="EP420" s="21"/>
      <c r="EQ420" s="21"/>
      <c r="ER420" s="21"/>
      <c r="ES420" s="21"/>
      <c r="ET420" s="21"/>
      <c r="EU420" s="21"/>
      <c r="EV420" s="21"/>
      <c r="EW420" s="21"/>
      <c r="EX420" s="21"/>
      <c r="EY420" s="21"/>
      <c r="EZ420" s="21"/>
      <c r="FA420" s="21"/>
      <c r="FB420" s="21"/>
      <c r="FC420" s="21"/>
      <c r="FD420" s="21"/>
      <c r="FE420" s="21"/>
      <c r="FF420" s="21"/>
      <c r="FG420" s="21"/>
      <c r="FH420" s="21"/>
      <c r="FI420" s="21"/>
      <c r="FJ420" s="21"/>
      <c r="FK420" s="21"/>
      <c r="FL420" s="21"/>
      <c r="FM420" s="21"/>
      <c r="FN420" s="21"/>
      <c r="FO420" s="21"/>
    </row>
    <row r="421" spans="70:171" s="13" customFormat="1" ht="15" customHeight="1" x14ac:dyDescent="0.2">
      <c r="BR421" s="21"/>
      <c r="BS421" s="21"/>
      <c r="BT421" s="21"/>
      <c r="BU421" s="21"/>
      <c r="BV421" s="21"/>
      <c r="BW421" s="21"/>
      <c r="BX421" s="21"/>
      <c r="BY421" s="21"/>
      <c r="BZ421" s="21"/>
      <c r="CA421" s="21"/>
      <c r="CB421" s="21"/>
      <c r="CC421" s="21"/>
      <c r="CD421" s="21"/>
      <c r="CE421" s="21"/>
      <c r="CF421" s="21"/>
      <c r="CG421" s="21"/>
      <c r="CH421" s="21"/>
      <c r="CI421" s="21"/>
      <c r="CJ421" s="21"/>
      <c r="CK421" s="21"/>
      <c r="CL421" s="21"/>
      <c r="CM421" s="21"/>
      <c r="CN421" s="21"/>
      <c r="CO421" s="21"/>
      <c r="CP421" s="21"/>
      <c r="CQ421" s="21"/>
      <c r="CR421" s="21"/>
      <c r="CS421" s="21"/>
      <c r="CT421" s="21"/>
      <c r="CU421" s="21"/>
      <c r="CV421" s="21"/>
      <c r="CW421" s="21"/>
      <c r="CX421" s="21"/>
      <c r="CY421" s="21"/>
      <c r="CZ421" s="21"/>
      <c r="DA421" s="21"/>
      <c r="DB421" s="21"/>
      <c r="DC421" s="21"/>
      <c r="DD421" s="21"/>
      <c r="DE421" s="21"/>
      <c r="DF421" s="21"/>
      <c r="DG421" s="21"/>
      <c r="DH421" s="21"/>
      <c r="DI421" s="21"/>
      <c r="DJ421" s="21"/>
      <c r="DK421" s="21"/>
      <c r="DL421" s="21"/>
      <c r="DM421" s="21"/>
      <c r="DN421" s="21"/>
      <c r="DO421" s="21"/>
      <c r="DP421" s="21"/>
      <c r="DQ421" s="21"/>
      <c r="DR421" s="21"/>
      <c r="DS421" s="21"/>
      <c r="DT421" s="21"/>
      <c r="DU421" s="21"/>
      <c r="DV421" s="21"/>
      <c r="DW421" s="21"/>
      <c r="DX421" s="21"/>
      <c r="DY421" s="21"/>
      <c r="DZ421" s="21"/>
      <c r="EA421" s="21"/>
      <c r="EB421" s="21"/>
      <c r="EC421" s="21"/>
      <c r="ED421" s="21"/>
      <c r="EE421" s="21"/>
      <c r="EF421" s="21"/>
      <c r="EG421" s="21"/>
      <c r="EH421" s="21"/>
      <c r="EI421" s="21"/>
      <c r="EJ421" s="21"/>
      <c r="EK421" s="21"/>
      <c r="EL421" s="21"/>
      <c r="EM421" s="21"/>
      <c r="EN421" s="21"/>
      <c r="EO421" s="21"/>
      <c r="EP421" s="21"/>
      <c r="EQ421" s="21"/>
      <c r="ER421" s="21"/>
      <c r="ES421" s="21"/>
      <c r="ET421" s="21"/>
      <c r="EU421" s="21"/>
      <c r="EV421" s="21"/>
      <c r="EW421" s="21"/>
      <c r="EX421" s="21"/>
      <c r="EY421" s="21"/>
      <c r="EZ421" s="21"/>
      <c r="FA421" s="21"/>
      <c r="FB421" s="21"/>
      <c r="FC421" s="21"/>
      <c r="FD421" s="21"/>
      <c r="FE421" s="21"/>
      <c r="FF421" s="21"/>
      <c r="FG421" s="21"/>
      <c r="FH421" s="21"/>
      <c r="FI421" s="21"/>
      <c r="FJ421" s="21"/>
      <c r="FK421" s="21"/>
      <c r="FL421" s="21"/>
      <c r="FM421" s="21"/>
      <c r="FN421" s="21"/>
      <c r="FO421" s="21"/>
    </row>
    <row r="422" spans="70:171" s="13" customFormat="1" ht="15" customHeight="1" x14ac:dyDescent="0.2">
      <c r="BR422" s="21"/>
      <c r="BS422" s="21"/>
      <c r="BT422" s="21"/>
      <c r="BU422" s="21"/>
      <c r="BV422" s="21"/>
      <c r="BW422" s="21"/>
      <c r="BX422" s="21"/>
      <c r="BY422" s="21"/>
      <c r="BZ422" s="21"/>
      <c r="CA422" s="21"/>
      <c r="CB422" s="21"/>
      <c r="CC422" s="21"/>
      <c r="CD422" s="21"/>
      <c r="CE422" s="21"/>
      <c r="CF422" s="21"/>
      <c r="CG422" s="21"/>
      <c r="CH422" s="21"/>
      <c r="CI422" s="21"/>
      <c r="CJ422" s="21"/>
      <c r="CK422" s="21"/>
      <c r="CL422" s="21"/>
      <c r="CM422" s="21"/>
      <c r="CN422" s="21"/>
      <c r="CO422" s="21"/>
      <c r="CP422" s="21"/>
      <c r="CQ422" s="21"/>
      <c r="CR422" s="21"/>
      <c r="CS422" s="21"/>
      <c r="CT422" s="21"/>
      <c r="CU422" s="21"/>
      <c r="CV422" s="21"/>
      <c r="CW422" s="21"/>
      <c r="CX422" s="21"/>
      <c r="CY422" s="21"/>
      <c r="CZ422" s="21"/>
      <c r="DA422" s="21"/>
      <c r="DB422" s="21"/>
      <c r="DC422" s="21"/>
      <c r="DD422" s="21"/>
      <c r="DE422" s="21"/>
      <c r="DF422" s="21"/>
      <c r="DG422" s="21"/>
      <c r="DH422" s="21"/>
      <c r="DI422" s="21"/>
      <c r="DJ422" s="21"/>
      <c r="DK422" s="21"/>
      <c r="DL422" s="21"/>
      <c r="DM422" s="21"/>
      <c r="DN422" s="21"/>
      <c r="DO422" s="21"/>
      <c r="DP422" s="21"/>
      <c r="DQ422" s="21"/>
      <c r="DR422" s="21"/>
      <c r="DS422" s="21"/>
      <c r="DT422" s="21"/>
      <c r="DU422" s="21"/>
      <c r="DV422" s="21"/>
      <c r="DW422" s="21"/>
      <c r="DX422" s="21"/>
      <c r="DY422" s="21"/>
      <c r="DZ422" s="21"/>
      <c r="EA422" s="21"/>
      <c r="EB422" s="21"/>
      <c r="EC422" s="21"/>
      <c r="ED422" s="21"/>
      <c r="EE422" s="21"/>
      <c r="EF422" s="21"/>
      <c r="EG422" s="21"/>
      <c r="EH422" s="21"/>
      <c r="EI422" s="21"/>
      <c r="EJ422" s="21"/>
      <c r="EK422" s="21"/>
      <c r="EL422" s="21"/>
      <c r="EM422" s="21"/>
      <c r="EN422" s="21"/>
      <c r="EO422" s="21"/>
      <c r="EP422" s="21"/>
      <c r="EQ422" s="21"/>
      <c r="ER422" s="21"/>
      <c r="ES422" s="21"/>
      <c r="ET422" s="21"/>
      <c r="EU422" s="21"/>
      <c r="EV422" s="21"/>
      <c r="EW422" s="21"/>
      <c r="EX422" s="21"/>
      <c r="EY422" s="21"/>
      <c r="EZ422" s="21"/>
      <c r="FA422" s="21"/>
      <c r="FB422" s="21"/>
      <c r="FC422" s="21"/>
      <c r="FD422" s="21"/>
      <c r="FE422" s="21"/>
      <c r="FF422" s="21"/>
      <c r="FG422" s="21"/>
      <c r="FH422" s="21"/>
      <c r="FI422" s="21"/>
      <c r="FJ422" s="21"/>
      <c r="FK422" s="21"/>
      <c r="FL422" s="21"/>
      <c r="FM422" s="21"/>
      <c r="FN422" s="21"/>
      <c r="FO422" s="21"/>
    </row>
    <row r="423" spans="70:171" s="13" customFormat="1" ht="15" customHeight="1" x14ac:dyDescent="0.2">
      <c r="BR423" s="21"/>
      <c r="BS423" s="21"/>
      <c r="BT423" s="21"/>
      <c r="BU423" s="21"/>
      <c r="BV423" s="21"/>
      <c r="BW423" s="21"/>
      <c r="BX423" s="21"/>
      <c r="BY423" s="21"/>
      <c r="BZ423" s="21"/>
      <c r="CA423" s="21"/>
      <c r="CB423" s="21"/>
      <c r="CC423" s="21"/>
      <c r="CD423" s="21"/>
      <c r="CE423" s="21"/>
      <c r="CF423" s="21"/>
      <c r="CG423" s="21"/>
      <c r="CH423" s="21"/>
      <c r="CI423" s="21"/>
      <c r="CJ423" s="21"/>
      <c r="CK423" s="21"/>
      <c r="CL423" s="21"/>
      <c r="CM423" s="21"/>
      <c r="CN423" s="21"/>
      <c r="CO423" s="21"/>
      <c r="CP423" s="21"/>
      <c r="CQ423" s="21"/>
      <c r="CR423" s="21"/>
      <c r="CS423" s="21"/>
      <c r="CT423" s="21"/>
      <c r="CU423" s="21"/>
      <c r="CV423" s="21"/>
      <c r="CW423" s="21"/>
      <c r="CX423" s="21"/>
      <c r="CY423" s="21"/>
      <c r="CZ423" s="21"/>
      <c r="DA423" s="21"/>
      <c r="DB423" s="21"/>
      <c r="DC423" s="21"/>
      <c r="DD423" s="21"/>
      <c r="DE423" s="21"/>
      <c r="DF423" s="21"/>
      <c r="DG423" s="21"/>
      <c r="DH423" s="21"/>
      <c r="DI423" s="21"/>
      <c r="DJ423" s="21"/>
      <c r="DK423" s="21"/>
      <c r="DL423" s="21"/>
      <c r="DM423" s="21"/>
      <c r="DN423" s="21"/>
      <c r="DO423" s="21"/>
      <c r="DP423" s="21"/>
      <c r="DQ423" s="21"/>
      <c r="DR423" s="21"/>
      <c r="DS423" s="21"/>
      <c r="DT423" s="21"/>
      <c r="DU423" s="21"/>
      <c r="DV423" s="21"/>
      <c r="DW423" s="21"/>
      <c r="DX423" s="21"/>
      <c r="DY423" s="21"/>
      <c r="DZ423" s="21"/>
      <c r="EA423" s="21"/>
      <c r="EB423" s="21"/>
      <c r="EC423" s="21"/>
      <c r="ED423" s="21"/>
      <c r="EE423" s="21"/>
      <c r="EF423" s="21"/>
      <c r="EG423" s="21"/>
      <c r="EH423" s="21"/>
      <c r="EI423" s="21"/>
      <c r="EJ423" s="21"/>
      <c r="EK423" s="21"/>
      <c r="EL423" s="21"/>
      <c r="EM423" s="21"/>
      <c r="EN423" s="21"/>
      <c r="EO423" s="21"/>
      <c r="EP423" s="21"/>
      <c r="EQ423" s="21"/>
      <c r="ER423" s="21"/>
      <c r="ES423" s="21"/>
      <c r="ET423" s="21"/>
      <c r="EU423" s="21"/>
      <c r="EV423" s="21"/>
      <c r="EW423" s="21"/>
      <c r="EX423" s="21"/>
      <c r="EY423" s="21"/>
      <c r="EZ423" s="21"/>
      <c r="FA423" s="21"/>
      <c r="FB423" s="21"/>
      <c r="FC423" s="21"/>
      <c r="FD423" s="21"/>
      <c r="FE423" s="21"/>
      <c r="FF423" s="21"/>
      <c r="FG423" s="21"/>
      <c r="FH423" s="21"/>
      <c r="FI423" s="21"/>
      <c r="FJ423" s="21"/>
      <c r="FK423" s="21"/>
      <c r="FL423" s="21"/>
      <c r="FM423" s="21"/>
      <c r="FN423" s="21"/>
      <c r="FO423" s="21"/>
    </row>
    <row r="424" spans="70:171" s="13" customFormat="1" ht="15" customHeight="1" x14ac:dyDescent="0.2">
      <c r="BR424" s="21"/>
      <c r="BS424" s="21"/>
      <c r="BT424" s="21"/>
      <c r="BU424" s="21"/>
      <c r="BV424" s="21"/>
      <c r="BW424" s="21"/>
      <c r="BX424" s="21"/>
      <c r="BY424" s="21"/>
      <c r="BZ424" s="21"/>
      <c r="CA424" s="21"/>
      <c r="CB424" s="21"/>
      <c r="CC424" s="21"/>
      <c r="CD424" s="21"/>
      <c r="CE424" s="21"/>
      <c r="CF424" s="21"/>
      <c r="CG424" s="21"/>
      <c r="CH424" s="21"/>
      <c r="CI424" s="21"/>
      <c r="CJ424" s="21"/>
      <c r="CK424" s="21"/>
      <c r="CL424" s="21"/>
      <c r="CM424" s="21"/>
      <c r="CN424" s="21"/>
      <c r="CO424" s="21"/>
      <c r="CP424" s="21"/>
      <c r="CQ424" s="21"/>
      <c r="CR424" s="21"/>
      <c r="CS424" s="21"/>
      <c r="CT424" s="21"/>
      <c r="CU424" s="21"/>
      <c r="CV424" s="21"/>
      <c r="CW424" s="21"/>
      <c r="CX424" s="21"/>
      <c r="CY424" s="21"/>
      <c r="CZ424" s="21"/>
      <c r="DA424" s="21"/>
      <c r="DB424" s="21"/>
      <c r="DC424" s="21"/>
      <c r="DD424" s="21"/>
      <c r="DE424" s="21"/>
      <c r="DF424" s="21"/>
      <c r="DG424" s="21"/>
      <c r="DH424" s="21"/>
      <c r="DI424" s="21"/>
      <c r="DJ424" s="21"/>
      <c r="DK424" s="21"/>
      <c r="DL424" s="21"/>
      <c r="DM424" s="21"/>
      <c r="DN424" s="21"/>
      <c r="DO424" s="21"/>
      <c r="DP424" s="21"/>
      <c r="DQ424" s="21"/>
      <c r="DR424" s="21"/>
      <c r="DS424" s="21"/>
      <c r="DT424" s="21"/>
      <c r="DU424" s="21"/>
      <c r="DV424" s="21"/>
      <c r="DW424" s="21"/>
      <c r="DX424" s="21"/>
      <c r="DY424" s="21"/>
      <c r="DZ424" s="21"/>
      <c r="EA424" s="21"/>
      <c r="EB424" s="21"/>
      <c r="EC424" s="21"/>
      <c r="ED424" s="21"/>
      <c r="EE424" s="21"/>
      <c r="EF424" s="21"/>
      <c r="EG424" s="21"/>
      <c r="EH424" s="21"/>
      <c r="EI424" s="21"/>
      <c r="EJ424" s="21"/>
      <c r="EK424" s="21"/>
      <c r="EL424" s="21"/>
      <c r="EM424" s="21"/>
      <c r="EN424" s="21"/>
      <c r="EO424" s="21"/>
      <c r="EP424" s="21"/>
      <c r="EQ424" s="21"/>
      <c r="ER424" s="21"/>
      <c r="ES424" s="21"/>
      <c r="ET424" s="21"/>
      <c r="EU424" s="21"/>
      <c r="EV424" s="21"/>
      <c r="EW424" s="21"/>
      <c r="EX424" s="21"/>
      <c r="EY424" s="21"/>
      <c r="EZ424" s="21"/>
      <c r="FA424" s="21"/>
      <c r="FB424" s="21"/>
      <c r="FC424" s="21"/>
      <c r="FD424" s="21"/>
      <c r="FE424" s="21"/>
      <c r="FF424" s="21"/>
      <c r="FG424" s="21"/>
      <c r="FH424" s="21"/>
      <c r="FI424" s="21"/>
      <c r="FJ424" s="21"/>
      <c r="FK424" s="21"/>
      <c r="FL424" s="21"/>
      <c r="FM424" s="21"/>
      <c r="FN424" s="21"/>
      <c r="FO424" s="21"/>
    </row>
    <row r="425" spans="70:171" s="13" customFormat="1" ht="15" customHeight="1" x14ac:dyDescent="0.2">
      <c r="BR425" s="21"/>
      <c r="BS425" s="21"/>
      <c r="BT425" s="21"/>
      <c r="BU425" s="21"/>
      <c r="BV425" s="21"/>
      <c r="BW425" s="21"/>
      <c r="BX425" s="21"/>
      <c r="BY425" s="21"/>
      <c r="BZ425" s="21"/>
      <c r="CA425" s="21"/>
      <c r="CB425" s="21"/>
      <c r="CC425" s="21"/>
      <c r="CD425" s="21"/>
      <c r="CE425" s="21"/>
      <c r="CF425" s="21"/>
      <c r="CG425" s="21"/>
      <c r="CH425" s="21"/>
      <c r="CI425" s="21"/>
      <c r="CJ425" s="21"/>
      <c r="CK425" s="21"/>
      <c r="CL425" s="21"/>
      <c r="CM425" s="21"/>
      <c r="CN425" s="21"/>
      <c r="CO425" s="21"/>
      <c r="CP425" s="21"/>
      <c r="CQ425" s="21"/>
      <c r="CR425" s="21"/>
      <c r="CS425" s="21"/>
      <c r="CT425" s="21"/>
      <c r="CU425" s="21"/>
      <c r="CV425" s="21"/>
      <c r="CW425" s="21"/>
      <c r="CX425" s="21"/>
      <c r="CY425" s="21"/>
      <c r="CZ425" s="21"/>
      <c r="DA425" s="21"/>
      <c r="DB425" s="21"/>
      <c r="DC425" s="21"/>
      <c r="DD425" s="21"/>
      <c r="DE425" s="21"/>
      <c r="DF425" s="21"/>
      <c r="DG425" s="21"/>
      <c r="DH425" s="21"/>
      <c r="DI425" s="21"/>
      <c r="DJ425" s="21"/>
      <c r="DK425" s="21"/>
      <c r="DL425" s="21"/>
      <c r="DM425" s="21"/>
      <c r="DN425" s="21"/>
      <c r="DO425" s="21"/>
      <c r="DP425" s="21"/>
      <c r="DQ425" s="21"/>
      <c r="DR425" s="21"/>
      <c r="DS425" s="21"/>
      <c r="DT425" s="21"/>
      <c r="DU425" s="21"/>
      <c r="DV425" s="21"/>
      <c r="DW425" s="21"/>
      <c r="DX425" s="21"/>
      <c r="DY425" s="21"/>
      <c r="DZ425" s="21"/>
      <c r="EA425" s="21"/>
      <c r="EB425" s="21"/>
      <c r="EC425" s="21"/>
      <c r="ED425" s="21"/>
      <c r="EE425" s="21"/>
      <c r="EF425" s="21"/>
      <c r="EG425" s="21"/>
      <c r="EH425" s="21"/>
      <c r="EI425" s="21"/>
      <c r="EJ425" s="21"/>
      <c r="EK425" s="21"/>
      <c r="EL425" s="21"/>
      <c r="EM425" s="21"/>
      <c r="EN425" s="21"/>
      <c r="EO425" s="21"/>
      <c r="EP425" s="21"/>
      <c r="EQ425" s="21"/>
      <c r="ER425" s="21"/>
      <c r="ES425" s="21"/>
      <c r="ET425" s="21"/>
      <c r="EU425" s="21"/>
      <c r="EV425" s="21"/>
      <c r="EW425" s="21"/>
      <c r="EX425" s="21"/>
      <c r="EY425" s="21"/>
      <c r="EZ425" s="21"/>
      <c r="FA425" s="21"/>
      <c r="FB425" s="21"/>
      <c r="FC425" s="21"/>
      <c r="FD425" s="21"/>
      <c r="FE425" s="21"/>
      <c r="FF425" s="21"/>
      <c r="FG425" s="21"/>
      <c r="FH425" s="21"/>
      <c r="FI425" s="21"/>
      <c r="FJ425" s="21"/>
      <c r="FK425" s="21"/>
      <c r="FL425" s="21"/>
      <c r="FM425" s="21"/>
      <c r="FN425" s="21"/>
      <c r="FO425" s="21"/>
    </row>
    <row r="426" spans="70:171" s="13" customFormat="1" ht="15" customHeight="1" x14ac:dyDescent="0.2">
      <c r="BR426" s="21"/>
      <c r="BS426" s="21"/>
      <c r="BT426" s="21"/>
      <c r="BU426" s="21"/>
      <c r="BV426" s="21"/>
      <c r="BW426" s="21"/>
      <c r="BX426" s="21"/>
      <c r="BY426" s="21"/>
      <c r="BZ426" s="21"/>
      <c r="CA426" s="21"/>
      <c r="CB426" s="21"/>
      <c r="CC426" s="21"/>
      <c r="CD426" s="21"/>
      <c r="CE426" s="21"/>
      <c r="CF426" s="21"/>
      <c r="CG426" s="21"/>
      <c r="CH426" s="21"/>
      <c r="CI426" s="21"/>
      <c r="CJ426" s="21"/>
      <c r="CK426" s="21"/>
      <c r="CL426" s="21"/>
      <c r="CM426" s="21"/>
      <c r="CN426" s="21"/>
      <c r="CO426" s="21"/>
      <c r="CP426" s="21"/>
      <c r="CQ426" s="21"/>
      <c r="CR426" s="21"/>
      <c r="CS426" s="21"/>
      <c r="CT426" s="21"/>
      <c r="CU426" s="21"/>
      <c r="CV426" s="21"/>
      <c r="CW426" s="21"/>
      <c r="CX426" s="21"/>
      <c r="CY426" s="21"/>
      <c r="CZ426" s="21"/>
      <c r="DA426" s="21"/>
      <c r="DB426" s="21"/>
      <c r="DC426" s="21"/>
      <c r="DD426" s="21"/>
      <c r="DE426" s="21"/>
      <c r="DF426" s="21"/>
      <c r="DG426" s="21"/>
      <c r="DH426" s="21"/>
      <c r="DI426" s="21"/>
      <c r="DJ426" s="21"/>
      <c r="DK426" s="21"/>
      <c r="DL426" s="21"/>
      <c r="DM426" s="21"/>
      <c r="DN426" s="21"/>
      <c r="DO426" s="21"/>
      <c r="DP426" s="21"/>
      <c r="DQ426" s="21"/>
      <c r="DR426" s="21"/>
      <c r="DS426" s="21"/>
      <c r="DT426" s="21"/>
      <c r="DU426" s="21"/>
      <c r="DV426" s="21"/>
      <c r="DW426" s="21"/>
      <c r="DX426" s="21"/>
      <c r="DY426" s="21"/>
      <c r="DZ426" s="21"/>
      <c r="EA426" s="21"/>
      <c r="EB426" s="21"/>
      <c r="EC426" s="21"/>
      <c r="ED426" s="21"/>
      <c r="EE426" s="21"/>
      <c r="EF426" s="21"/>
      <c r="EG426" s="21"/>
      <c r="EH426" s="21"/>
      <c r="EI426" s="21"/>
      <c r="EJ426" s="21"/>
      <c r="EK426" s="21"/>
      <c r="EL426" s="21"/>
      <c r="EM426" s="21"/>
      <c r="EN426" s="21"/>
      <c r="EO426" s="21"/>
      <c r="EP426" s="21"/>
      <c r="EQ426" s="21"/>
      <c r="ER426" s="21"/>
      <c r="ES426" s="21"/>
      <c r="ET426" s="21"/>
      <c r="EU426" s="21"/>
      <c r="EV426" s="21"/>
      <c r="EW426" s="21"/>
      <c r="EX426" s="21"/>
      <c r="EY426" s="21"/>
      <c r="EZ426" s="21"/>
      <c r="FA426" s="21"/>
      <c r="FB426" s="21"/>
      <c r="FC426" s="21"/>
      <c r="FD426" s="21"/>
      <c r="FE426" s="21"/>
      <c r="FF426" s="21"/>
      <c r="FG426" s="21"/>
      <c r="FH426" s="21"/>
      <c r="FI426" s="21"/>
      <c r="FJ426" s="21"/>
      <c r="FK426" s="21"/>
      <c r="FL426" s="21"/>
      <c r="FM426" s="21"/>
      <c r="FN426" s="21"/>
      <c r="FO426" s="21"/>
    </row>
    <row r="427" spans="70:171" s="13" customFormat="1" ht="15" customHeight="1" x14ac:dyDescent="0.2">
      <c r="BR427" s="21"/>
      <c r="BS427" s="21"/>
      <c r="BT427" s="21"/>
      <c r="BU427" s="21"/>
      <c r="BV427" s="21"/>
      <c r="BW427" s="21"/>
      <c r="BX427" s="21"/>
      <c r="BY427" s="21"/>
      <c r="BZ427" s="21"/>
      <c r="CA427" s="21"/>
      <c r="CB427" s="21"/>
      <c r="CC427" s="21"/>
      <c r="CD427" s="21"/>
      <c r="CE427" s="21"/>
      <c r="CF427" s="21"/>
      <c r="CG427" s="21"/>
      <c r="CH427" s="21"/>
      <c r="CI427" s="21"/>
      <c r="CJ427" s="21"/>
      <c r="CK427" s="21"/>
      <c r="CL427" s="21"/>
      <c r="CM427" s="21"/>
      <c r="CN427" s="21"/>
      <c r="CO427" s="21"/>
      <c r="CP427" s="21"/>
      <c r="CQ427" s="21"/>
      <c r="CR427" s="21"/>
      <c r="CS427" s="21"/>
      <c r="CT427" s="21"/>
      <c r="CU427" s="21"/>
      <c r="CV427" s="21"/>
      <c r="CW427" s="21"/>
      <c r="CX427" s="21"/>
      <c r="CY427" s="21"/>
      <c r="CZ427" s="21"/>
      <c r="DA427" s="21"/>
      <c r="DB427" s="21"/>
      <c r="DC427" s="21"/>
      <c r="DD427" s="21"/>
      <c r="DE427" s="21"/>
      <c r="DF427" s="21"/>
      <c r="DG427" s="21"/>
      <c r="DH427" s="21"/>
      <c r="DI427" s="21"/>
      <c r="DJ427" s="21"/>
      <c r="DK427" s="21"/>
      <c r="DL427" s="21"/>
      <c r="DM427" s="21"/>
      <c r="DN427" s="21"/>
      <c r="DO427" s="21"/>
      <c r="DP427" s="21"/>
      <c r="DQ427" s="21"/>
      <c r="DR427" s="21"/>
      <c r="DS427" s="21"/>
      <c r="DT427" s="21"/>
      <c r="DU427" s="21"/>
      <c r="DV427" s="21"/>
      <c r="DW427" s="21"/>
      <c r="DX427" s="21"/>
      <c r="DY427" s="21"/>
      <c r="DZ427" s="21"/>
      <c r="EA427" s="21"/>
      <c r="EB427" s="21"/>
      <c r="EC427" s="21"/>
      <c r="ED427" s="21"/>
      <c r="EE427" s="21"/>
      <c r="EF427" s="21"/>
      <c r="EG427" s="21"/>
      <c r="EH427" s="21"/>
      <c r="EI427" s="21"/>
      <c r="EJ427" s="21"/>
      <c r="EK427" s="21"/>
      <c r="EL427" s="21"/>
      <c r="EM427" s="21"/>
      <c r="EN427" s="21"/>
      <c r="EO427" s="21"/>
      <c r="EP427" s="21"/>
      <c r="EQ427" s="21"/>
      <c r="ER427" s="21"/>
      <c r="ES427" s="21"/>
      <c r="ET427" s="21"/>
      <c r="EU427" s="21"/>
      <c r="EV427" s="21"/>
      <c r="EW427" s="21"/>
      <c r="EX427" s="21"/>
      <c r="EY427" s="21"/>
      <c r="EZ427" s="21"/>
      <c r="FA427" s="21"/>
      <c r="FB427" s="21"/>
      <c r="FC427" s="21"/>
      <c r="FD427" s="21"/>
      <c r="FE427" s="21"/>
      <c r="FF427" s="21"/>
      <c r="FG427" s="21"/>
      <c r="FH427" s="21"/>
      <c r="FI427" s="21"/>
      <c r="FJ427" s="21"/>
      <c r="FK427" s="21"/>
      <c r="FL427" s="21"/>
      <c r="FM427" s="21"/>
      <c r="FN427" s="21"/>
      <c r="FO427" s="21"/>
    </row>
    <row r="428" spans="70:171" s="13" customFormat="1" ht="15" customHeight="1" x14ac:dyDescent="0.2">
      <c r="BR428" s="21"/>
      <c r="BS428" s="21"/>
      <c r="BT428" s="21"/>
      <c r="BU428" s="21"/>
      <c r="BV428" s="21"/>
      <c r="BW428" s="21"/>
      <c r="BX428" s="21"/>
      <c r="BY428" s="21"/>
      <c r="BZ428" s="21"/>
      <c r="CA428" s="21"/>
      <c r="CB428" s="21"/>
      <c r="CC428" s="21"/>
      <c r="CD428" s="21"/>
      <c r="CE428" s="21"/>
      <c r="CF428" s="21"/>
      <c r="CG428" s="21"/>
      <c r="CH428" s="21"/>
      <c r="CI428" s="21"/>
      <c r="CJ428" s="21"/>
      <c r="CK428" s="21"/>
      <c r="CL428" s="21"/>
      <c r="CM428" s="21"/>
      <c r="CN428" s="21"/>
      <c r="CO428" s="21"/>
      <c r="CP428" s="21"/>
      <c r="CQ428" s="21"/>
      <c r="CR428" s="21"/>
      <c r="CS428" s="21"/>
      <c r="CT428" s="21"/>
      <c r="CU428" s="21"/>
      <c r="CV428" s="21"/>
      <c r="CW428" s="21"/>
      <c r="CX428" s="21"/>
      <c r="CY428" s="21"/>
      <c r="CZ428" s="21"/>
      <c r="DA428" s="21"/>
      <c r="DB428" s="21"/>
      <c r="DC428" s="21"/>
      <c r="DD428" s="21"/>
      <c r="DE428" s="21"/>
      <c r="DF428" s="21"/>
      <c r="DG428" s="21"/>
      <c r="DH428" s="21"/>
      <c r="DI428" s="21"/>
      <c r="DJ428" s="21"/>
      <c r="DK428" s="21"/>
      <c r="DL428" s="21"/>
      <c r="DM428" s="21"/>
      <c r="DN428" s="21"/>
      <c r="DO428" s="21"/>
      <c r="DP428" s="21"/>
      <c r="DQ428" s="21"/>
      <c r="DR428" s="21"/>
      <c r="DS428" s="21"/>
      <c r="DT428" s="21"/>
      <c r="DU428" s="21"/>
      <c r="DV428" s="21"/>
      <c r="DW428" s="21"/>
      <c r="DX428" s="21"/>
      <c r="DY428" s="21"/>
      <c r="DZ428" s="21"/>
      <c r="EA428" s="21"/>
      <c r="EB428" s="21"/>
      <c r="EC428" s="21"/>
      <c r="ED428" s="21"/>
      <c r="EE428" s="21"/>
      <c r="EF428" s="21"/>
      <c r="EG428" s="21"/>
      <c r="EH428" s="21"/>
      <c r="EI428" s="21"/>
      <c r="EJ428" s="21"/>
      <c r="EK428" s="21"/>
      <c r="EL428" s="21"/>
      <c r="EM428" s="21"/>
      <c r="EN428" s="21"/>
      <c r="EO428" s="21"/>
      <c r="EP428" s="21"/>
      <c r="EQ428" s="21"/>
      <c r="ER428" s="21"/>
      <c r="ES428" s="21"/>
      <c r="ET428" s="21"/>
      <c r="EU428" s="21"/>
      <c r="EV428" s="21"/>
      <c r="EW428" s="21"/>
      <c r="EX428" s="21"/>
      <c r="EY428" s="21"/>
      <c r="EZ428" s="21"/>
      <c r="FA428" s="21"/>
      <c r="FB428" s="21"/>
      <c r="FC428" s="21"/>
      <c r="FD428" s="21"/>
      <c r="FE428" s="21"/>
      <c r="FF428" s="21"/>
      <c r="FG428" s="21"/>
      <c r="FH428" s="21"/>
      <c r="FI428" s="21"/>
      <c r="FJ428" s="21"/>
      <c r="FK428" s="21"/>
      <c r="FL428" s="21"/>
      <c r="FM428" s="21"/>
      <c r="FN428" s="21"/>
      <c r="FO428" s="21"/>
    </row>
    <row r="429" spans="70:171" s="13" customFormat="1" ht="15" customHeight="1" x14ac:dyDescent="0.2">
      <c r="BR429" s="21"/>
      <c r="BS429" s="21"/>
      <c r="BT429" s="21"/>
      <c r="BU429" s="21"/>
      <c r="BV429" s="21"/>
      <c r="BW429" s="21"/>
      <c r="BX429" s="21"/>
      <c r="BY429" s="21"/>
      <c r="BZ429" s="21"/>
      <c r="CA429" s="21"/>
      <c r="CB429" s="21"/>
      <c r="CC429" s="21"/>
      <c r="CD429" s="21"/>
      <c r="CE429" s="21"/>
      <c r="CF429" s="21"/>
      <c r="CG429" s="21"/>
      <c r="CH429" s="21"/>
      <c r="CI429" s="21"/>
      <c r="CJ429" s="21"/>
      <c r="CK429" s="21"/>
      <c r="CL429" s="21"/>
      <c r="CM429" s="21"/>
      <c r="CN429" s="21"/>
      <c r="CO429" s="21"/>
      <c r="CP429" s="21"/>
      <c r="CQ429" s="21"/>
      <c r="CR429" s="21"/>
      <c r="CS429" s="21"/>
      <c r="CT429" s="21"/>
      <c r="CU429" s="21"/>
      <c r="CV429" s="21"/>
      <c r="CW429" s="21"/>
      <c r="CX429" s="21"/>
      <c r="CY429" s="21"/>
      <c r="CZ429" s="21"/>
      <c r="DA429" s="21"/>
      <c r="DB429" s="21"/>
      <c r="DC429" s="21"/>
      <c r="DD429" s="21"/>
      <c r="DE429" s="21"/>
      <c r="DF429" s="21"/>
      <c r="DG429" s="21"/>
      <c r="DH429" s="21"/>
      <c r="DI429" s="21"/>
      <c r="DJ429" s="21"/>
      <c r="DK429" s="21"/>
      <c r="DL429" s="21"/>
      <c r="DM429" s="21"/>
      <c r="DN429" s="21"/>
      <c r="DO429" s="21"/>
      <c r="DP429" s="21"/>
      <c r="DQ429" s="21"/>
      <c r="DR429" s="21"/>
      <c r="DS429" s="21"/>
      <c r="DT429" s="21"/>
      <c r="DU429" s="21"/>
      <c r="DV429" s="21"/>
      <c r="DW429" s="21"/>
      <c r="DX429" s="21"/>
      <c r="DY429" s="21"/>
      <c r="DZ429" s="21"/>
      <c r="EA429" s="21"/>
      <c r="EB429" s="21"/>
      <c r="EC429" s="21"/>
      <c r="ED429" s="21"/>
      <c r="EE429" s="21"/>
      <c r="EF429" s="21"/>
      <c r="EG429" s="21"/>
      <c r="EH429" s="21"/>
      <c r="EI429" s="21"/>
      <c r="EJ429" s="21"/>
      <c r="EK429" s="21"/>
      <c r="EL429" s="21"/>
      <c r="EM429" s="21"/>
      <c r="EN429" s="21"/>
      <c r="EO429" s="21"/>
      <c r="EP429" s="21"/>
      <c r="EQ429" s="21"/>
      <c r="ER429" s="21"/>
      <c r="ES429" s="21"/>
      <c r="ET429" s="21"/>
      <c r="EU429" s="21"/>
      <c r="EV429" s="21"/>
      <c r="EW429" s="21"/>
      <c r="EX429" s="21"/>
      <c r="EY429" s="21"/>
      <c r="EZ429" s="21"/>
      <c r="FA429" s="21"/>
      <c r="FB429" s="21"/>
      <c r="FC429" s="21"/>
      <c r="FD429" s="21"/>
      <c r="FE429" s="21"/>
      <c r="FF429" s="21"/>
      <c r="FG429" s="21"/>
      <c r="FH429" s="21"/>
      <c r="FI429" s="21"/>
      <c r="FJ429" s="21"/>
      <c r="FK429" s="21"/>
      <c r="FL429" s="21"/>
      <c r="FM429" s="21"/>
      <c r="FN429" s="21"/>
      <c r="FO429" s="21"/>
    </row>
    <row r="430" spans="70:171" s="13" customFormat="1" ht="15" customHeight="1" x14ac:dyDescent="0.2">
      <c r="BR430" s="21"/>
      <c r="BS430" s="21"/>
      <c r="BT430" s="21"/>
      <c r="BU430" s="21"/>
      <c r="BV430" s="21"/>
      <c r="BW430" s="21"/>
      <c r="BX430" s="21"/>
      <c r="BY430" s="21"/>
      <c r="BZ430" s="21"/>
      <c r="CA430" s="21"/>
      <c r="CB430" s="21"/>
      <c r="CC430" s="21"/>
      <c r="CD430" s="21"/>
      <c r="CE430" s="21"/>
      <c r="CF430" s="21"/>
      <c r="CG430" s="21"/>
      <c r="CH430" s="21"/>
      <c r="CI430" s="21"/>
      <c r="CJ430" s="21"/>
      <c r="CK430" s="21"/>
      <c r="CL430" s="21"/>
      <c r="CM430" s="21"/>
      <c r="CN430" s="21"/>
      <c r="CO430" s="21"/>
      <c r="CP430" s="21"/>
      <c r="CQ430" s="21"/>
      <c r="CR430" s="21"/>
      <c r="CS430" s="21"/>
      <c r="CT430" s="21"/>
      <c r="CU430" s="21"/>
      <c r="CV430" s="21"/>
      <c r="CW430" s="21"/>
      <c r="CX430" s="21"/>
      <c r="CY430" s="21"/>
      <c r="CZ430" s="21"/>
      <c r="DA430" s="21"/>
      <c r="DB430" s="21"/>
      <c r="DC430" s="21"/>
      <c r="DD430" s="21"/>
      <c r="DE430" s="21"/>
      <c r="DF430" s="21"/>
      <c r="DG430" s="21"/>
      <c r="DH430" s="21"/>
      <c r="DI430" s="21"/>
      <c r="DJ430" s="21"/>
      <c r="DK430" s="21"/>
      <c r="DL430" s="21"/>
      <c r="DM430" s="21"/>
      <c r="DN430" s="21"/>
      <c r="DO430" s="21"/>
      <c r="DP430" s="21"/>
      <c r="DQ430" s="21"/>
      <c r="DR430" s="21"/>
      <c r="DS430" s="21"/>
      <c r="DT430" s="21"/>
      <c r="DU430" s="21"/>
      <c r="DV430" s="21"/>
      <c r="DW430" s="21"/>
      <c r="DX430" s="21"/>
      <c r="DY430" s="21"/>
      <c r="DZ430" s="21"/>
      <c r="EA430" s="21"/>
      <c r="EB430" s="21"/>
      <c r="EC430" s="21"/>
      <c r="ED430" s="21"/>
      <c r="EE430" s="21"/>
      <c r="EF430" s="21"/>
      <c r="EG430" s="21"/>
      <c r="EH430" s="21"/>
      <c r="EI430" s="21"/>
      <c r="EJ430" s="21"/>
      <c r="EK430" s="21"/>
      <c r="EL430" s="21"/>
      <c r="EM430" s="21"/>
      <c r="EN430" s="21"/>
      <c r="EO430" s="21"/>
      <c r="EP430" s="21"/>
      <c r="EQ430" s="21"/>
      <c r="ER430" s="21"/>
      <c r="ES430" s="21"/>
      <c r="ET430" s="21"/>
      <c r="EU430" s="21"/>
      <c r="EV430" s="21"/>
      <c r="EW430" s="21"/>
      <c r="EX430" s="21"/>
      <c r="EY430" s="21"/>
      <c r="EZ430" s="21"/>
      <c r="FA430" s="21"/>
      <c r="FB430" s="21"/>
      <c r="FC430" s="21"/>
      <c r="FD430" s="21"/>
      <c r="FE430" s="21"/>
      <c r="FF430" s="21"/>
      <c r="FG430" s="21"/>
      <c r="FH430" s="21"/>
      <c r="FI430" s="21"/>
      <c r="FJ430" s="21"/>
      <c r="FK430" s="21"/>
      <c r="FL430" s="21"/>
      <c r="FM430" s="21"/>
      <c r="FN430" s="21"/>
      <c r="FO430" s="21"/>
    </row>
    <row r="431" spans="70:171" s="13" customFormat="1" ht="15" customHeight="1" x14ac:dyDescent="0.2">
      <c r="BR431" s="21"/>
      <c r="BS431" s="21"/>
      <c r="BT431" s="21"/>
      <c r="BU431" s="21"/>
      <c r="BV431" s="21"/>
      <c r="BW431" s="21"/>
      <c r="BX431" s="21"/>
      <c r="BY431" s="21"/>
      <c r="BZ431" s="21"/>
      <c r="CA431" s="21"/>
      <c r="CB431" s="21"/>
      <c r="CC431" s="21"/>
      <c r="CD431" s="21"/>
      <c r="CE431" s="21"/>
      <c r="CF431" s="21"/>
      <c r="CG431" s="21"/>
      <c r="CH431" s="21"/>
      <c r="CI431" s="21"/>
      <c r="CJ431" s="21"/>
      <c r="CK431" s="21"/>
      <c r="CL431" s="21"/>
      <c r="CM431" s="21"/>
      <c r="CN431" s="21"/>
      <c r="CO431" s="21"/>
      <c r="CP431" s="21"/>
      <c r="CQ431" s="21"/>
      <c r="CR431" s="21"/>
      <c r="CS431" s="21"/>
      <c r="CT431" s="21"/>
      <c r="CU431" s="21"/>
      <c r="CV431" s="21"/>
      <c r="CW431" s="21"/>
      <c r="CX431" s="21"/>
      <c r="CY431" s="21"/>
      <c r="CZ431" s="21"/>
      <c r="DA431" s="21"/>
      <c r="DB431" s="21"/>
      <c r="DC431" s="21"/>
      <c r="DD431" s="21"/>
      <c r="DE431" s="21"/>
      <c r="DF431" s="21"/>
      <c r="DG431" s="21"/>
      <c r="DH431" s="21"/>
      <c r="DI431" s="21"/>
      <c r="DJ431" s="21"/>
      <c r="DK431" s="21"/>
      <c r="DL431" s="21"/>
      <c r="DM431" s="21"/>
      <c r="DN431" s="21"/>
      <c r="DO431" s="21"/>
      <c r="DP431" s="21"/>
      <c r="DQ431" s="21"/>
      <c r="DR431" s="21"/>
      <c r="DS431" s="21"/>
      <c r="DT431" s="21"/>
      <c r="DU431" s="21"/>
      <c r="DV431" s="21"/>
      <c r="DW431" s="21"/>
      <c r="DX431" s="21"/>
      <c r="DY431" s="21"/>
      <c r="DZ431" s="21"/>
      <c r="EA431" s="21"/>
      <c r="EB431" s="21"/>
      <c r="EC431" s="21"/>
      <c r="ED431" s="21"/>
      <c r="EE431" s="21"/>
      <c r="EF431" s="21"/>
      <c r="EG431" s="21"/>
      <c r="EH431" s="21"/>
      <c r="EI431" s="21"/>
      <c r="EJ431" s="21"/>
      <c r="EK431" s="21"/>
      <c r="EL431" s="21"/>
      <c r="EM431" s="21"/>
      <c r="EN431" s="21"/>
      <c r="EO431" s="21"/>
      <c r="EP431" s="21"/>
      <c r="EQ431" s="21"/>
      <c r="ER431" s="21"/>
      <c r="ES431" s="21"/>
      <c r="ET431" s="21"/>
      <c r="EU431" s="21"/>
      <c r="EV431" s="21"/>
      <c r="EW431" s="21"/>
      <c r="EX431" s="21"/>
      <c r="EY431" s="21"/>
      <c r="EZ431" s="21"/>
      <c r="FA431" s="21"/>
      <c r="FB431" s="21"/>
      <c r="FC431" s="21"/>
      <c r="FD431" s="21"/>
      <c r="FE431" s="21"/>
      <c r="FF431" s="21"/>
      <c r="FG431" s="21"/>
      <c r="FH431" s="21"/>
      <c r="FI431" s="21"/>
      <c r="FJ431" s="21"/>
      <c r="FK431" s="21"/>
      <c r="FL431" s="21"/>
      <c r="FM431" s="21"/>
      <c r="FN431" s="21"/>
      <c r="FO431" s="21"/>
    </row>
    <row r="432" spans="70:171" s="13" customFormat="1" ht="15" customHeight="1" x14ac:dyDescent="0.2">
      <c r="BR432" s="21"/>
      <c r="BS432" s="21"/>
      <c r="BT432" s="21"/>
      <c r="BU432" s="21"/>
      <c r="BV432" s="21"/>
      <c r="BW432" s="21"/>
      <c r="BX432" s="21"/>
      <c r="BY432" s="21"/>
      <c r="BZ432" s="21"/>
      <c r="CA432" s="21"/>
      <c r="CB432" s="21"/>
      <c r="CC432" s="21"/>
      <c r="CD432" s="21"/>
      <c r="CE432" s="21"/>
      <c r="CF432" s="21"/>
      <c r="CG432" s="21"/>
      <c r="CH432" s="21"/>
      <c r="CI432" s="21"/>
      <c r="CJ432" s="21"/>
      <c r="CK432" s="21"/>
      <c r="CL432" s="21"/>
      <c r="CM432" s="21"/>
      <c r="CN432" s="21"/>
      <c r="CO432" s="21"/>
      <c r="CP432" s="21"/>
      <c r="CQ432" s="21"/>
      <c r="CR432" s="21"/>
      <c r="CS432" s="21"/>
      <c r="CT432" s="21"/>
      <c r="CU432" s="21"/>
      <c r="CV432" s="21"/>
      <c r="CW432" s="21"/>
      <c r="CX432" s="21"/>
      <c r="CY432" s="21"/>
      <c r="CZ432" s="21"/>
      <c r="DA432" s="21"/>
      <c r="DB432" s="21"/>
      <c r="DC432" s="21"/>
      <c r="DD432" s="21"/>
      <c r="DE432" s="21"/>
      <c r="DF432" s="21"/>
      <c r="DG432" s="21"/>
      <c r="DH432" s="21"/>
      <c r="DI432" s="21"/>
      <c r="DJ432" s="21"/>
      <c r="DK432" s="21"/>
      <c r="DL432" s="21"/>
      <c r="DM432" s="21"/>
      <c r="DN432" s="21"/>
      <c r="DO432" s="21"/>
      <c r="DP432" s="21"/>
      <c r="DQ432" s="21"/>
      <c r="DR432" s="21"/>
      <c r="DS432" s="21"/>
      <c r="DT432" s="21"/>
      <c r="DU432" s="21"/>
      <c r="DV432" s="21"/>
      <c r="DW432" s="21"/>
      <c r="DX432" s="21"/>
      <c r="DY432" s="21"/>
      <c r="DZ432" s="21"/>
      <c r="EA432" s="21"/>
      <c r="EB432" s="21"/>
      <c r="EC432" s="21"/>
      <c r="ED432" s="21"/>
      <c r="EE432" s="21"/>
      <c r="EF432" s="21"/>
      <c r="EG432" s="21"/>
      <c r="EH432" s="21"/>
      <c r="EI432" s="21"/>
      <c r="EJ432" s="21"/>
      <c r="EK432" s="21"/>
      <c r="EL432" s="21"/>
      <c r="EM432" s="21"/>
      <c r="EN432" s="21"/>
      <c r="EO432" s="21"/>
      <c r="EP432" s="21"/>
      <c r="EQ432" s="21"/>
      <c r="ER432" s="21"/>
      <c r="ES432" s="21"/>
      <c r="ET432" s="21"/>
      <c r="EU432" s="21"/>
      <c r="EV432" s="21"/>
      <c r="EW432" s="21"/>
      <c r="EX432" s="21"/>
      <c r="EY432" s="21"/>
      <c r="EZ432" s="21"/>
      <c r="FA432" s="21"/>
      <c r="FB432" s="21"/>
      <c r="FC432" s="21"/>
      <c r="FD432" s="21"/>
      <c r="FE432" s="21"/>
      <c r="FF432" s="21"/>
      <c r="FG432" s="21"/>
      <c r="FH432" s="21"/>
      <c r="FI432" s="21"/>
      <c r="FJ432" s="21"/>
      <c r="FK432" s="21"/>
      <c r="FL432" s="21"/>
      <c r="FM432" s="21"/>
      <c r="FN432" s="21"/>
      <c r="FO432" s="21"/>
    </row>
    <row r="433" spans="70:171" s="13" customFormat="1" ht="15" customHeight="1" x14ac:dyDescent="0.2">
      <c r="BR433" s="21"/>
      <c r="BS433" s="21"/>
      <c r="BT433" s="21"/>
      <c r="BU433" s="21"/>
      <c r="BV433" s="21"/>
      <c r="BW433" s="21"/>
      <c r="BX433" s="21"/>
      <c r="BY433" s="21"/>
      <c r="BZ433" s="21"/>
      <c r="CA433" s="21"/>
      <c r="CB433" s="21"/>
      <c r="CC433" s="21"/>
      <c r="CD433" s="21"/>
      <c r="CE433" s="21"/>
      <c r="CF433" s="21"/>
      <c r="CG433" s="21"/>
      <c r="CH433" s="21"/>
      <c r="CI433" s="21"/>
      <c r="CJ433" s="21"/>
      <c r="CK433" s="21"/>
      <c r="CL433" s="21"/>
      <c r="CM433" s="21"/>
      <c r="CN433" s="21"/>
      <c r="CO433" s="21"/>
      <c r="CP433" s="21"/>
      <c r="CQ433" s="21"/>
      <c r="CR433" s="21"/>
      <c r="CS433" s="21"/>
      <c r="CT433" s="21"/>
      <c r="CU433" s="21"/>
      <c r="CV433" s="21"/>
      <c r="CW433" s="21"/>
      <c r="CX433" s="21"/>
      <c r="CY433" s="21"/>
      <c r="CZ433" s="21"/>
      <c r="DA433" s="21"/>
      <c r="DB433" s="21"/>
      <c r="DC433" s="21"/>
      <c r="DD433" s="21"/>
      <c r="DE433" s="21"/>
      <c r="DF433" s="21"/>
      <c r="DG433" s="21"/>
      <c r="DH433" s="21"/>
      <c r="DI433" s="21"/>
      <c r="DJ433" s="21"/>
      <c r="DK433" s="21"/>
      <c r="DL433" s="21"/>
      <c r="DM433" s="21"/>
      <c r="DN433" s="21"/>
      <c r="DO433" s="21"/>
      <c r="DP433" s="21"/>
      <c r="DQ433" s="21"/>
      <c r="DR433" s="21"/>
      <c r="DS433" s="21"/>
      <c r="DT433" s="21"/>
      <c r="DU433" s="21"/>
      <c r="DV433" s="21"/>
      <c r="DW433" s="21"/>
      <c r="DX433" s="21"/>
      <c r="DY433" s="21"/>
      <c r="DZ433" s="21"/>
      <c r="EA433" s="21"/>
      <c r="EB433" s="21"/>
      <c r="EC433" s="21"/>
      <c r="ED433" s="21"/>
      <c r="EE433" s="21"/>
      <c r="EF433" s="21"/>
      <c r="EG433" s="21"/>
      <c r="EH433" s="21"/>
      <c r="EI433" s="21"/>
      <c r="EJ433" s="21"/>
      <c r="EK433" s="21"/>
      <c r="EL433" s="21"/>
      <c r="EM433" s="21"/>
      <c r="EN433" s="21"/>
      <c r="EO433" s="21"/>
      <c r="EP433" s="21"/>
      <c r="EQ433" s="21"/>
      <c r="ER433" s="21"/>
      <c r="ES433" s="21"/>
      <c r="ET433" s="21"/>
      <c r="EU433" s="21"/>
      <c r="EV433" s="21"/>
      <c r="EW433" s="21"/>
      <c r="EX433" s="21"/>
      <c r="EY433" s="21"/>
      <c r="EZ433" s="21"/>
      <c r="FA433" s="21"/>
      <c r="FB433" s="21"/>
      <c r="FC433" s="21"/>
      <c r="FD433" s="21"/>
      <c r="FE433" s="21"/>
      <c r="FF433" s="21"/>
      <c r="FG433" s="21"/>
      <c r="FH433" s="21"/>
      <c r="FI433" s="21"/>
      <c r="FJ433" s="21"/>
      <c r="FK433" s="21"/>
      <c r="FL433" s="21"/>
      <c r="FM433" s="21"/>
      <c r="FN433" s="21"/>
      <c r="FO433" s="21"/>
    </row>
    <row r="434" spans="70:171" s="13" customFormat="1" ht="15" customHeight="1" x14ac:dyDescent="0.2">
      <c r="BR434" s="21"/>
      <c r="BS434" s="21"/>
      <c r="BT434" s="21"/>
      <c r="BU434" s="21"/>
      <c r="BV434" s="21"/>
      <c r="BW434" s="21"/>
      <c r="BX434" s="21"/>
      <c r="BY434" s="21"/>
      <c r="BZ434" s="21"/>
      <c r="CA434" s="21"/>
      <c r="CB434" s="21"/>
      <c r="CC434" s="21"/>
      <c r="CD434" s="21"/>
      <c r="CE434" s="21"/>
      <c r="CF434" s="21"/>
      <c r="CG434" s="21"/>
      <c r="CH434" s="21"/>
      <c r="CI434" s="21"/>
      <c r="CJ434" s="21"/>
      <c r="CK434" s="21"/>
      <c r="CL434" s="21"/>
      <c r="CM434" s="21"/>
      <c r="CN434" s="21"/>
      <c r="CO434" s="21"/>
      <c r="CP434" s="21"/>
      <c r="CQ434" s="21"/>
      <c r="CR434" s="21"/>
      <c r="CS434" s="21"/>
      <c r="CT434" s="21"/>
      <c r="CU434" s="21"/>
      <c r="CV434" s="21"/>
      <c r="CW434" s="21"/>
      <c r="CX434" s="21"/>
      <c r="CY434" s="21"/>
      <c r="CZ434" s="21"/>
      <c r="DA434" s="21"/>
      <c r="DB434" s="21"/>
      <c r="DC434" s="21"/>
      <c r="DD434" s="21"/>
      <c r="DE434" s="21"/>
      <c r="DF434" s="21"/>
      <c r="DG434" s="21"/>
      <c r="DH434" s="21"/>
      <c r="DI434" s="21"/>
      <c r="DJ434" s="21"/>
      <c r="DK434" s="21"/>
      <c r="DL434" s="21"/>
      <c r="DM434" s="21"/>
      <c r="DN434" s="21"/>
      <c r="DO434" s="21"/>
      <c r="DP434" s="21"/>
      <c r="DQ434" s="21"/>
      <c r="DR434" s="21"/>
      <c r="DS434" s="21"/>
      <c r="DT434" s="21"/>
      <c r="DU434" s="21"/>
      <c r="DV434" s="21"/>
      <c r="DW434" s="21"/>
      <c r="DX434" s="21"/>
      <c r="DY434" s="21"/>
      <c r="DZ434" s="21"/>
      <c r="EA434" s="21"/>
      <c r="EB434" s="21"/>
      <c r="EC434" s="21"/>
      <c r="ED434" s="21"/>
      <c r="EE434" s="21"/>
      <c r="EF434" s="21"/>
      <c r="EG434" s="21"/>
      <c r="EH434" s="21"/>
      <c r="EI434" s="21"/>
      <c r="EJ434" s="21"/>
      <c r="EK434" s="21"/>
      <c r="EL434" s="21"/>
      <c r="EM434" s="21"/>
      <c r="EN434" s="21"/>
      <c r="EO434" s="21"/>
      <c r="EP434" s="21"/>
      <c r="EQ434" s="21"/>
      <c r="ER434" s="21"/>
      <c r="ES434" s="21"/>
      <c r="ET434" s="21"/>
      <c r="EU434" s="21"/>
      <c r="EV434" s="21"/>
      <c r="EW434" s="21"/>
      <c r="EX434" s="21"/>
      <c r="EY434" s="21"/>
      <c r="EZ434" s="21"/>
      <c r="FA434" s="21"/>
      <c r="FB434" s="21"/>
      <c r="FC434" s="21"/>
      <c r="FD434" s="21"/>
      <c r="FE434" s="21"/>
      <c r="FF434" s="21"/>
      <c r="FG434" s="21"/>
      <c r="FH434" s="21"/>
      <c r="FI434" s="21"/>
      <c r="FJ434" s="21"/>
      <c r="FK434" s="21"/>
      <c r="FL434" s="21"/>
      <c r="FM434" s="21"/>
      <c r="FN434" s="21"/>
      <c r="FO434" s="21"/>
    </row>
    <row r="435" spans="70:171" s="13" customFormat="1" ht="15" customHeight="1" x14ac:dyDescent="0.2">
      <c r="BR435" s="21"/>
      <c r="BS435" s="21"/>
      <c r="BT435" s="21"/>
      <c r="BU435" s="21"/>
      <c r="BV435" s="21"/>
      <c r="BW435" s="21"/>
      <c r="BX435" s="21"/>
      <c r="BY435" s="21"/>
      <c r="BZ435" s="21"/>
      <c r="CA435" s="21"/>
      <c r="CB435" s="21"/>
      <c r="CC435" s="21"/>
      <c r="CD435" s="21"/>
      <c r="CE435" s="21"/>
      <c r="CF435" s="21"/>
      <c r="CG435" s="21"/>
      <c r="CH435" s="21"/>
      <c r="CI435" s="21"/>
      <c r="CJ435" s="21"/>
      <c r="CK435" s="21"/>
      <c r="CL435" s="21"/>
      <c r="CM435" s="21"/>
      <c r="CN435" s="21"/>
      <c r="CO435" s="21"/>
      <c r="CP435" s="21"/>
      <c r="CQ435" s="21"/>
      <c r="CR435" s="21"/>
      <c r="CS435" s="21"/>
      <c r="CT435" s="21"/>
      <c r="CU435" s="21"/>
      <c r="CV435" s="21"/>
      <c r="CW435" s="21"/>
      <c r="CX435" s="21"/>
      <c r="CY435" s="21"/>
      <c r="CZ435" s="21"/>
      <c r="DA435" s="21"/>
      <c r="DB435" s="21"/>
      <c r="DC435" s="21"/>
      <c r="DD435" s="21"/>
      <c r="DE435" s="21"/>
      <c r="DF435" s="21"/>
      <c r="DG435" s="21"/>
      <c r="DH435" s="21"/>
      <c r="DI435" s="21"/>
      <c r="DJ435" s="21"/>
      <c r="DK435" s="21"/>
      <c r="DL435" s="21"/>
      <c r="DM435" s="21"/>
      <c r="DN435" s="21"/>
      <c r="DO435" s="21"/>
      <c r="DP435" s="21"/>
      <c r="DQ435" s="21"/>
      <c r="DR435" s="21"/>
      <c r="DS435" s="21"/>
      <c r="DT435" s="21"/>
      <c r="DU435" s="21"/>
      <c r="DV435" s="21"/>
      <c r="DW435" s="21"/>
      <c r="DX435" s="21"/>
      <c r="DY435" s="21"/>
      <c r="DZ435" s="21"/>
      <c r="EA435" s="21"/>
      <c r="EB435" s="21"/>
      <c r="EC435" s="21"/>
      <c r="ED435" s="21"/>
      <c r="EE435" s="21"/>
      <c r="EF435" s="21"/>
      <c r="EG435" s="21"/>
      <c r="EH435" s="21"/>
      <c r="EI435" s="21"/>
      <c r="EJ435" s="21"/>
      <c r="EK435" s="21"/>
      <c r="EL435" s="21"/>
      <c r="EM435" s="21"/>
      <c r="EN435" s="21"/>
      <c r="EO435" s="21"/>
      <c r="EP435" s="21"/>
      <c r="EQ435" s="21"/>
      <c r="ER435" s="21"/>
      <c r="ES435" s="21"/>
      <c r="ET435" s="21"/>
      <c r="EU435" s="21"/>
      <c r="EV435" s="21"/>
      <c r="EW435" s="21"/>
      <c r="EX435" s="21"/>
      <c r="EY435" s="21"/>
      <c r="EZ435" s="21"/>
      <c r="FA435" s="21"/>
      <c r="FB435" s="21"/>
      <c r="FC435" s="21"/>
      <c r="FD435" s="21"/>
      <c r="FE435" s="21"/>
      <c r="FF435" s="21"/>
      <c r="FG435" s="21"/>
      <c r="FH435" s="21"/>
      <c r="FI435" s="21"/>
      <c r="FJ435" s="21"/>
      <c r="FK435" s="21"/>
      <c r="FL435" s="21"/>
      <c r="FM435" s="21"/>
      <c r="FN435" s="21"/>
      <c r="FO435" s="21"/>
    </row>
    <row r="436" spans="70:171" s="13" customFormat="1" ht="15" customHeight="1" x14ac:dyDescent="0.2">
      <c r="BR436" s="21"/>
      <c r="BS436" s="21"/>
      <c r="BT436" s="21"/>
      <c r="BU436" s="21"/>
      <c r="BV436" s="21"/>
      <c r="BW436" s="21"/>
      <c r="BX436" s="21"/>
      <c r="BY436" s="21"/>
      <c r="BZ436" s="21"/>
      <c r="CA436" s="21"/>
      <c r="CB436" s="21"/>
      <c r="CC436" s="21"/>
      <c r="CD436" s="21"/>
      <c r="CE436" s="21"/>
      <c r="CF436" s="21"/>
      <c r="CG436" s="21"/>
      <c r="CH436" s="21"/>
      <c r="CI436" s="21"/>
      <c r="CJ436" s="21"/>
      <c r="CK436" s="21"/>
      <c r="CL436" s="21"/>
      <c r="CM436" s="21"/>
      <c r="CN436" s="21"/>
      <c r="CO436" s="21"/>
      <c r="CP436" s="21"/>
      <c r="CQ436" s="21"/>
      <c r="CR436" s="21"/>
      <c r="CS436" s="21"/>
      <c r="CT436" s="21"/>
      <c r="CU436" s="21"/>
      <c r="CV436" s="21"/>
      <c r="CW436" s="21"/>
      <c r="CX436" s="21"/>
      <c r="CY436" s="21"/>
      <c r="CZ436" s="21"/>
      <c r="DA436" s="21"/>
      <c r="DB436" s="21"/>
      <c r="DC436" s="21"/>
      <c r="DD436" s="21"/>
      <c r="DE436" s="21"/>
      <c r="DF436" s="21"/>
      <c r="DG436" s="21"/>
      <c r="DH436" s="21"/>
      <c r="DI436" s="21"/>
      <c r="DJ436" s="21"/>
      <c r="DK436" s="21"/>
      <c r="DL436" s="21"/>
      <c r="DM436" s="21"/>
      <c r="DN436" s="21"/>
      <c r="DO436" s="21"/>
      <c r="DP436" s="21"/>
      <c r="DQ436" s="21"/>
      <c r="DR436" s="21"/>
      <c r="DS436" s="21"/>
      <c r="DT436" s="21"/>
      <c r="DU436" s="21"/>
      <c r="DV436" s="21"/>
      <c r="DW436" s="21"/>
      <c r="DX436" s="21"/>
      <c r="DY436" s="21"/>
      <c r="DZ436" s="21"/>
      <c r="EA436" s="21"/>
      <c r="EB436" s="21"/>
      <c r="EC436" s="21"/>
      <c r="ED436" s="21"/>
      <c r="EE436" s="21"/>
      <c r="EF436" s="21"/>
      <c r="EG436" s="21"/>
      <c r="EH436" s="21"/>
      <c r="EI436" s="21"/>
      <c r="EJ436" s="21"/>
      <c r="EK436" s="21"/>
      <c r="EL436" s="21"/>
      <c r="EM436" s="21"/>
      <c r="EN436" s="21"/>
      <c r="EO436" s="21"/>
      <c r="EP436" s="21"/>
      <c r="EQ436" s="21"/>
      <c r="ER436" s="21"/>
      <c r="ES436" s="21"/>
      <c r="ET436" s="21"/>
      <c r="EU436" s="21"/>
      <c r="EV436" s="21"/>
      <c r="EW436" s="21"/>
      <c r="EX436" s="21"/>
      <c r="EY436" s="21"/>
      <c r="EZ436" s="21"/>
      <c r="FA436" s="21"/>
      <c r="FB436" s="21"/>
      <c r="FC436" s="21"/>
      <c r="FD436" s="21"/>
      <c r="FE436" s="21"/>
      <c r="FF436" s="21"/>
      <c r="FG436" s="21"/>
      <c r="FH436" s="21"/>
      <c r="FI436" s="21"/>
      <c r="FJ436" s="21"/>
      <c r="FK436" s="21"/>
      <c r="FL436" s="21"/>
      <c r="FM436" s="21"/>
      <c r="FN436" s="21"/>
      <c r="FO436" s="21"/>
    </row>
    <row r="437" spans="70:171" s="13" customFormat="1" ht="15" customHeight="1" x14ac:dyDescent="0.2">
      <c r="BR437" s="21"/>
      <c r="BS437" s="21"/>
      <c r="BT437" s="21"/>
      <c r="BU437" s="21"/>
      <c r="BV437" s="21"/>
      <c r="BW437" s="21"/>
      <c r="BX437" s="21"/>
      <c r="BY437" s="21"/>
      <c r="BZ437" s="21"/>
      <c r="CA437" s="21"/>
      <c r="CB437" s="21"/>
      <c r="CC437" s="21"/>
      <c r="CD437" s="21"/>
      <c r="CE437" s="21"/>
      <c r="CF437" s="21"/>
      <c r="CG437" s="21"/>
      <c r="CH437" s="21"/>
      <c r="CI437" s="21"/>
      <c r="CJ437" s="21"/>
      <c r="CK437" s="21"/>
      <c r="CL437" s="21"/>
      <c r="CM437" s="21"/>
      <c r="CN437" s="21"/>
      <c r="CO437" s="21"/>
      <c r="CP437" s="21"/>
      <c r="CQ437" s="21"/>
      <c r="CR437" s="21"/>
      <c r="CS437" s="21"/>
      <c r="CT437" s="21"/>
      <c r="CU437" s="21"/>
      <c r="CV437" s="21"/>
      <c r="CW437" s="21"/>
      <c r="CX437" s="21"/>
      <c r="CY437" s="21"/>
      <c r="CZ437" s="21"/>
      <c r="DA437" s="21"/>
      <c r="DB437" s="21"/>
      <c r="DC437" s="21"/>
      <c r="DD437" s="21"/>
      <c r="DE437" s="21"/>
      <c r="DF437" s="21"/>
      <c r="DG437" s="21"/>
      <c r="DH437" s="21"/>
      <c r="DI437" s="21"/>
      <c r="DJ437" s="21"/>
      <c r="DK437" s="21"/>
      <c r="DL437" s="21"/>
      <c r="DM437" s="21"/>
      <c r="DN437" s="21"/>
      <c r="DO437" s="21"/>
      <c r="DP437" s="21"/>
      <c r="DQ437" s="21"/>
      <c r="DR437" s="21"/>
      <c r="DS437" s="21"/>
      <c r="DT437" s="21"/>
      <c r="DU437" s="21"/>
      <c r="DV437" s="21"/>
      <c r="DW437" s="21"/>
      <c r="DX437" s="21"/>
      <c r="DY437" s="21"/>
      <c r="DZ437" s="21"/>
      <c r="EA437" s="21"/>
      <c r="EB437" s="21"/>
      <c r="EC437" s="21"/>
      <c r="ED437" s="21"/>
      <c r="EE437" s="21"/>
      <c r="EF437" s="21"/>
      <c r="EG437" s="21"/>
      <c r="EH437" s="21"/>
      <c r="EI437" s="21"/>
      <c r="EJ437" s="21"/>
      <c r="EK437" s="21"/>
      <c r="EL437" s="21"/>
      <c r="EM437" s="21"/>
      <c r="EN437" s="21"/>
      <c r="EO437" s="21"/>
      <c r="EP437" s="21"/>
      <c r="EQ437" s="21"/>
      <c r="ER437" s="21"/>
      <c r="ES437" s="21"/>
      <c r="ET437" s="21"/>
      <c r="EU437" s="21"/>
      <c r="EV437" s="21"/>
      <c r="EW437" s="21"/>
      <c r="EX437" s="21"/>
      <c r="EY437" s="21"/>
      <c r="EZ437" s="21"/>
      <c r="FA437" s="21"/>
      <c r="FB437" s="21"/>
      <c r="FC437" s="21"/>
      <c r="FD437" s="21"/>
      <c r="FE437" s="21"/>
      <c r="FF437" s="21"/>
      <c r="FG437" s="21"/>
      <c r="FH437" s="21"/>
      <c r="FI437" s="21"/>
      <c r="FJ437" s="21"/>
      <c r="FK437" s="21"/>
      <c r="FL437" s="21"/>
      <c r="FM437" s="21"/>
      <c r="FN437" s="21"/>
      <c r="FO437" s="21"/>
    </row>
    <row r="438" spans="70:171" s="13" customFormat="1" ht="15" customHeight="1" x14ac:dyDescent="0.2">
      <c r="BR438" s="21"/>
      <c r="BS438" s="21"/>
      <c r="BT438" s="21"/>
      <c r="BU438" s="21"/>
      <c r="BV438" s="21"/>
      <c r="BW438" s="21"/>
      <c r="BX438" s="21"/>
      <c r="BY438" s="21"/>
      <c r="BZ438" s="21"/>
      <c r="CA438" s="21"/>
      <c r="CB438" s="21"/>
      <c r="CC438" s="21"/>
      <c r="CD438" s="21"/>
      <c r="CE438" s="21"/>
      <c r="CF438" s="21"/>
      <c r="CG438" s="21"/>
      <c r="CH438" s="21"/>
      <c r="CI438" s="21"/>
      <c r="CJ438" s="21"/>
      <c r="CK438" s="21"/>
      <c r="CL438" s="21"/>
      <c r="CM438" s="21"/>
      <c r="CN438" s="21"/>
      <c r="CO438" s="21"/>
      <c r="CP438" s="21"/>
      <c r="CQ438" s="21"/>
      <c r="CR438" s="21"/>
      <c r="CS438" s="21"/>
      <c r="CT438" s="21"/>
      <c r="CU438" s="21"/>
      <c r="CV438" s="21"/>
      <c r="CW438" s="21"/>
      <c r="CX438" s="21"/>
      <c r="CY438" s="21"/>
      <c r="CZ438" s="21"/>
      <c r="DA438" s="21"/>
      <c r="DB438" s="21"/>
      <c r="DC438" s="21"/>
      <c r="DD438" s="21"/>
      <c r="DE438" s="21"/>
      <c r="DF438" s="21"/>
      <c r="DG438" s="21"/>
      <c r="DH438" s="21"/>
      <c r="DI438" s="21"/>
      <c r="DJ438" s="21"/>
      <c r="DK438" s="21"/>
      <c r="DL438" s="21"/>
      <c r="DM438" s="21"/>
      <c r="DN438" s="21"/>
      <c r="DO438" s="21"/>
      <c r="DP438" s="21"/>
      <c r="DQ438" s="21"/>
      <c r="DR438" s="21"/>
      <c r="DS438" s="21"/>
      <c r="DT438" s="21"/>
      <c r="DU438" s="21"/>
      <c r="DV438" s="21"/>
      <c r="DW438" s="21"/>
      <c r="DX438" s="21"/>
      <c r="DY438" s="21"/>
      <c r="DZ438" s="21"/>
      <c r="EA438" s="21"/>
      <c r="EB438" s="21"/>
      <c r="EC438" s="21"/>
      <c r="ED438" s="21"/>
      <c r="EE438" s="21"/>
      <c r="EF438" s="21"/>
      <c r="EG438" s="21"/>
      <c r="EH438" s="21"/>
      <c r="EI438" s="21"/>
      <c r="EJ438" s="21"/>
      <c r="EK438" s="21"/>
      <c r="EL438" s="21"/>
      <c r="EM438" s="21"/>
      <c r="EN438" s="21"/>
      <c r="EO438" s="21"/>
      <c r="EP438" s="21"/>
      <c r="EQ438" s="21"/>
      <c r="ER438" s="21"/>
      <c r="ES438" s="21"/>
      <c r="ET438" s="21"/>
      <c r="EU438" s="21"/>
      <c r="EV438" s="21"/>
      <c r="EW438" s="21"/>
      <c r="EX438" s="21"/>
      <c r="EY438" s="21"/>
      <c r="EZ438" s="21"/>
      <c r="FA438" s="21"/>
      <c r="FB438" s="21"/>
      <c r="FC438" s="21"/>
      <c r="FD438" s="21"/>
      <c r="FE438" s="21"/>
      <c r="FF438" s="21"/>
      <c r="FG438" s="21"/>
      <c r="FH438" s="21"/>
      <c r="FI438" s="21"/>
      <c r="FJ438" s="21"/>
      <c r="FK438" s="21"/>
      <c r="FL438" s="21"/>
      <c r="FM438" s="21"/>
      <c r="FN438" s="21"/>
      <c r="FO438" s="21"/>
    </row>
    <row r="439" spans="70:171" s="13" customFormat="1" ht="15" customHeight="1" x14ac:dyDescent="0.2">
      <c r="BR439" s="21"/>
      <c r="BS439" s="21"/>
      <c r="BT439" s="21"/>
      <c r="BU439" s="21"/>
      <c r="BV439" s="21"/>
      <c r="BW439" s="21"/>
      <c r="BX439" s="21"/>
      <c r="BY439" s="21"/>
      <c r="BZ439" s="21"/>
      <c r="CA439" s="21"/>
      <c r="CB439" s="21"/>
      <c r="CC439" s="21"/>
      <c r="CD439" s="21"/>
      <c r="CE439" s="21"/>
      <c r="CF439" s="21"/>
      <c r="CG439" s="21"/>
      <c r="CH439" s="21"/>
      <c r="CI439" s="21"/>
      <c r="CJ439" s="21"/>
      <c r="CK439" s="21"/>
      <c r="CL439" s="21"/>
      <c r="CM439" s="21"/>
      <c r="CN439" s="21"/>
      <c r="CO439" s="21"/>
      <c r="CP439" s="21"/>
      <c r="CQ439" s="21"/>
      <c r="CR439" s="21"/>
      <c r="CS439" s="21"/>
      <c r="CT439" s="21"/>
      <c r="CU439" s="21"/>
      <c r="CV439" s="21"/>
      <c r="CW439" s="21"/>
      <c r="CX439" s="21"/>
      <c r="CY439" s="21"/>
      <c r="CZ439" s="21"/>
      <c r="DA439" s="21"/>
      <c r="DB439" s="21"/>
      <c r="DC439" s="21"/>
      <c r="DD439" s="21"/>
      <c r="DE439" s="21"/>
      <c r="DF439" s="21"/>
      <c r="DG439" s="21"/>
      <c r="DH439" s="21"/>
      <c r="DI439" s="21"/>
      <c r="DJ439" s="21"/>
      <c r="DK439" s="21"/>
      <c r="DL439" s="21"/>
      <c r="DM439" s="21"/>
      <c r="DN439" s="21"/>
      <c r="DO439" s="21"/>
      <c r="DP439" s="21"/>
      <c r="DQ439" s="21"/>
      <c r="DR439" s="21"/>
      <c r="DS439" s="21"/>
      <c r="DT439" s="21"/>
      <c r="DU439" s="21"/>
      <c r="DV439" s="21"/>
      <c r="DW439" s="21"/>
      <c r="DX439" s="21"/>
      <c r="DY439" s="21"/>
      <c r="DZ439" s="21"/>
      <c r="EA439" s="21"/>
      <c r="EB439" s="21"/>
      <c r="EC439" s="21"/>
      <c r="ED439" s="21"/>
      <c r="EE439" s="21"/>
      <c r="EF439" s="21"/>
      <c r="EG439" s="21"/>
      <c r="EH439" s="21"/>
      <c r="EI439" s="21"/>
      <c r="EJ439" s="21"/>
      <c r="EK439" s="21"/>
      <c r="EL439" s="21"/>
      <c r="EM439" s="21"/>
      <c r="EN439" s="21"/>
      <c r="EO439" s="21"/>
      <c r="EP439" s="21"/>
      <c r="EQ439" s="21"/>
      <c r="ER439" s="21"/>
      <c r="ES439" s="21"/>
      <c r="ET439" s="21"/>
      <c r="EU439" s="21"/>
      <c r="EV439" s="21"/>
      <c r="EW439" s="21"/>
      <c r="EX439" s="21"/>
      <c r="EY439" s="21"/>
      <c r="EZ439" s="21"/>
      <c r="FA439" s="21"/>
      <c r="FB439" s="21"/>
      <c r="FC439" s="21"/>
      <c r="FD439" s="21"/>
      <c r="FE439" s="21"/>
      <c r="FF439" s="21"/>
      <c r="FG439" s="21"/>
      <c r="FH439" s="21"/>
      <c r="FI439" s="21"/>
      <c r="FJ439" s="21"/>
      <c r="FK439" s="21"/>
      <c r="FL439" s="21"/>
      <c r="FM439" s="21"/>
      <c r="FN439" s="21"/>
      <c r="FO439" s="21"/>
    </row>
    <row r="440" spans="70:171" s="13" customFormat="1" ht="15" customHeight="1" x14ac:dyDescent="0.2">
      <c r="BR440" s="21"/>
      <c r="BS440" s="21"/>
      <c r="BT440" s="21"/>
      <c r="BU440" s="21"/>
      <c r="BV440" s="21"/>
      <c r="BW440" s="21"/>
      <c r="BX440" s="21"/>
      <c r="BY440" s="21"/>
      <c r="BZ440" s="21"/>
      <c r="CA440" s="21"/>
      <c r="CB440" s="21"/>
      <c r="CC440" s="21"/>
      <c r="CD440" s="21"/>
      <c r="CE440" s="21"/>
      <c r="CF440" s="21"/>
      <c r="CG440" s="21"/>
      <c r="CH440" s="21"/>
      <c r="CI440" s="21"/>
      <c r="CJ440" s="21"/>
      <c r="CK440" s="21"/>
      <c r="CL440" s="21"/>
      <c r="CM440" s="21"/>
      <c r="CN440" s="21"/>
      <c r="CO440" s="21"/>
      <c r="CP440" s="21"/>
      <c r="CQ440" s="21"/>
      <c r="CR440" s="21"/>
      <c r="CS440" s="21"/>
      <c r="CT440" s="21"/>
      <c r="CU440" s="21"/>
      <c r="CV440" s="21"/>
      <c r="CW440" s="21"/>
      <c r="CX440" s="21"/>
      <c r="CY440" s="21"/>
      <c r="CZ440" s="21"/>
      <c r="DA440" s="21"/>
      <c r="DB440" s="21"/>
      <c r="DC440" s="21"/>
      <c r="DD440" s="21"/>
      <c r="DE440" s="21"/>
      <c r="DF440" s="21"/>
      <c r="DG440" s="21"/>
      <c r="DH440" s="21"/>
      <c r="DI440" s="21"/>
      <c r="DJ440" s="21"/>
      <c r="DK440" s="21"/>
      <c r="DL440" s="21"/>
      <c r="DM440" s="21"/>
      <c r="DN440" s="21"/>
      <c r="DO440" s="21"/>
      <c r="DP440" s="21"/>
      <c r="DQ440" s="21"/>
      <c r="DR440" s="21"/>
      <c r="DS440" s="21"/>
      <c r="DT440" s="21"/>
      <c r="DU440" s="21"/>
      <c r="DV440" s="21"/>
      <c r="DW440" s="21"/>
      <c r="DX440" s="21"/>
      <c r="DY440" s="21"/>
      <c r="DZ440" s="21"/>
      <c r="EA440" s="21"/>
      <c r="EB440" s="21"/>
      <c r="EC440" s="21"/>
      <c r="ED440" s="21"/>
      <c r="EE440" s="21"/>
      <c r="EF440" s="21"/>
      <c r="EG440" s="21"/>
      <c r="EH440" s="21"/>
      <c r="EI440" s="21"/>
      <c r="EJ440" s="21"/>
      <c r="EK440" s="21"/>
      <c r="EL440" s="21"/>
      <c r="EM440" s="21"/>
      <c r="EN440" s="21"/>
      <c r="EO440" s="21"/>
      <c r="EP440" s="21"/>
      <c r="EQ440" s="21"/>
      <c r="ER440" s="21"/>
      <c r="ES440" s="21"/>
      <c r="ET440" s="21"/>
      <c r="EU440" s="21"/>
      <c r="EV440" s="21"/>
      <c r="EW440" s="21"/>
      <c r="EX440" s="21"/>
      <c r="EY440" s="21"/>
      <c r="EZ440" s="21"/>
      <c r="FA440" s="21"/>
      <c r="FB440" s="21"/>
      <c r="FC440" s="21"/>
      <c r="FD440" s="21"/>
      <c r="FE440" s="21"/>
      <c r="FF440" s="21"/>
      <c r="FG440" s="21"/>
      <c r="FH440" s="21"/>
      <c r="FI440" s="21"/>
      <c r="FJ440" s="21"/>
      <c r="FK440" s="21"/>
      <c r="FL440" s="21"/>
      <c r="FM440" s="21"/>
      <c r="FN440" s="21"/>
      <c r="FO440" s="21"/>
    </row>
    <row r="441" spans="70:171" s="13" customFormat="1" ht="15" customHeight="1" x14ac:dyDescent="0.2">
      <c r="BR441" s="21"/>
      <c r="BS441" s="21"/>
      <c r="BT441" s="21"/>
      <c r="BU441" s="21"/>
      <c r="BV441" s="21"/>
      <c r="BW441" s="21"/>
      <c r="BX441" s="21"/>
      <c r="BY441" s="21"/>
      <c r="BZ441" s="21"/>
      <c r="CA441" s="21"/>
      <c r="CB441" s="21"/>
      <c r="CC441" s="21"/>
      <c r="CD441" s="21"/>
      <c r="CE441" s="21"/>
      <c r="CF441" s="21"/>
      <c r="CG441" s="21"/>
      <c r="CH441" s="21"/>
      <c r="CI441" s="21"/>
      <c r="CJ441" s="21"/>
      <c r="CK441" s="21"/>
      <c r="CL441" s="21"/>
      <c r="CM441" s="21"/>
      <c r="CN441" s="21"/>
      <c r="CO441" s="21"/>
      <c r="CP441" s="21"/>
      <c r="CQ441" s="21"/>
      <c r="CR441" s="21"/>
      <c r="CS441" s="21"/>
      <c r="CT441" s="21"/>
      <c r="CU441" s="21"/>
      <c r="CV441" s="21"/>
      <c r="CW441" s="21"/>
      <c r="CX441" s="21"/>
      <c r="CY441" s="21"/>
      <c r="CZ441" s="21"/>
      <c r="DA441" s="21"/>
      <c r="DB441" s="21"/>
      <c r="DC441" s="21"/>
      <c r="DD441" s="21"/>
      <c r="DE441" s="21"/>
      <c r="DF441" s="21"/>
      <c r="DG441" s="21"/>
      <c r="DH441" s="21"/>
      <c r="DI441" s="21"/>
      <c r="DJ441" s="21"/>
      <c r="DK441" s="21"/>
      <c r="DL441" s="21"/>
      <c r="DM441" s="21"/>
      <c r="DN441" s="21"/>
      <c r="DO441" s="21"/>
      <c r="DP441" s="21"/>
      <c r="DQ441" s="21"/>
      <c r="DR441" s="21"/>
      <c r="DS441" s="21"/>
      <c r="DT441" s="21"/>
      <c r="DU441" s="21"/>
      <c r="DV441" s="21"/>
      <c r="DW441" s="21"/>
      <c r="DX441" s="21"/>
      <c r="DY441" s="21"/>
      <c r="DZ441" s="21"/>
      <c r="EA441" s="21"/>
      <c r="EB441" s="21"/>
      <c r="EC441" s="21"/>
      <c r="ED441" s="21"/>
      <c r="EE441" s="21"/>
      <c r="EF441" s="21"/>
      <c r="EG441" s="21"/>
      <c r="EH441" s="21"/>
      <c r="EI441" s="21"/>
      <c r="EJ441" s="21"/>
      <c r="EK441" s="21"/>
      <c r="EL441" s="21"/>
      <c r="EM441" s="21"/>
      <c r="EN441" s="21"/>
      <c r="EO441" s="21"/>
      <c r="EP441" s="21"/>
      <c r="EQ441" s="21"/>
      <c r="ER441" s="21"/>
      <c r="ES441" s="21"/>
      <c r="ET441" s="21"/>
      <c r="EU441" s="21"/>
      <c r="EV441" s="21"/>
      <c r="EW441" s="21"/>
      <c r="EX441" s="21"/>
      <c r="EY441" s="21"/>
      <c r="EZ441" s="21"/>
      <c r="FA441" s="21"/>
      <c r="FB441" s="21"/>
      <c r="FC441" s="21"/>
      <c r="FD441" s="21"/>
      <c r="FE441" s="21"/>
      <c r="FF441" s="21"/>
      <c r="FG441" s="21"/>
      <c r="FH441" s="21"/>
      <c r="FI441" s="21"/>
      <c r="FJ441" s="21"/>
      <c r="FK441" s="21"/>
      <c r="FL441" s="21"/>
      <c r="FM441" s="21"/>
      <c r="FN441" s="21"/>
      <c r="FO441" s="21"/>
    </row>
    <row r="442" spans="70:171" s="13" customFormat="1" ht="15" customHeight="1" x14ac:dyDescent="0.2">
      <c r="BR442" s="21"/>
      <c r="BS442" s="21"/>
      <c r="BT442" s="21"/>
      <c r="BU442" s="21"/>
      <c r="BV442" s="21"/>
      <c r="BW442" s="21"/>
      <c r="BX442" s="21"/>
      <c r="BY442" s="21"/>
      <c r="BZ442" s="21"/>
      <c r="CA442" s="21"/>
      <c r="CB442" s="21"/>
      <c r="CC442" s="21"/>
      <c r="CD442" s="21"/>
      <c r="CE442" s="21"/>
      <c r="CF442" s="21"/>
      <c r="CG442" s="21"/>
      <c r="CH442" s="21"/>
      <c r="CI442" s="21"/>
      <c r="CJ442" s="21"/>
      <c r="CK442" s="21"/>
      <c r="CL442" s="21"/>
      <c r="CM442" s="21"/>
      <c r="CN442" s="21"/>
      <c r="CO442" s="21"/>
      <c r="CP442" s="21"/>
      <c r="CQ442" s="21"/>
      <c r="CR442" s="21"/>
      <c r="CS442" s="21"/>
      <c r="CT442" s="21"/>
      <c r="CU442" s="21"/>
      <c r="CV442" s="21"/>
      <c r="CW442" s="21"/>
      <c r="CX442" s="21"/>
      <c r="CY442" s="21"/>
      <c r="CZ442" s="21"/>
      <c r="DA442" s="21"/>
      <c r="DB442" s="21"/>
      <c r="DC442" s="21"/>
      <c r="DD442" s="21"/>
      <c r="DE442" s="21"/>
      <c r="DF442" s="21"/>
      <c r="DG442" s="21"/>
      <c r="DH442" s="21"/>
      <c r="DI442" s="21"/>
      <c r="DJ442" s="21"/>
      <c r="DK442" s="21"/>
      <c r="DL442" s="21"/>
      <c r="DM442" s="21"/>
      <c r="DN442" s="21"/>
      <c r="DO442" s="21"/>
      <c r="DP442" s="21"/>
      <c r="DQ442" s="21"/>
      <c r="DR442" s="21"/>
      <c r="DS442" s="21"/>
      <c r="DT442" s="21"/>
      <c r="DU442" s="21"/>
      <c r="DV442" s="21"/>
      <c r="DW442" s="21"/>
      <c r="DX442" s="21"/>
      <c r="DY442" s="21"/>
      <c r="DZ442" s="21"/>
      <c r="EA442" s="21"/>
      <c r="EB442" s="21"/>
      <c r="EC442" s="21"/>
      <c r="ED442" s="21"/>
      <c r="EE442" s="21"/>
      <c r="EF442" s="21"/>
      <c r="EG442" s="21"/>
      <c r="EH442" s="21"/>
      <c r="EI442" s="21"/>
      <c r="EJ442" s="21"/>
      <c r="EK442" s="21"/>
      <c r="EL442" s="21"/>
      <c r="EM442" s="21"/>
      <c r="EN442" s="21"/>
      <c r="EO442" s="21"/>
      <c r="EP442" s="21"/>
      <c r="EQ442" s="21"/>
      <c r="ER442" s="21"/>
      <c r="ES442" s="21"/>
      <c r="ET442" s="21"/>
      <c r="EU442" s="21"/>
      <c r="EV442" s="21"/>
      <c r="EW442" s="21"/>
      <c r="EX442" s="21"/>
      <c r="EY442" s="21"/>
      <c r="EZ442" s="21"/>
      <c r="FA442" s="21"/>
      <c r="FB442" s="21"/>
      <c r="FC442" s="21"/>
      <c r="FD442" s="21"/>
      <c r="FE442" s="21"/>
      <c r="FF442" s="21"/>
      <c r="FG442" s="21"/>
      <c r="FH442" s="21"/>
      <c r="FI442" s="21"/>
      <c r="FJ442" s="21"/>
      <c r="FK442" s="21"/>
      <c r="FL442" s="21"/>
      <c r="FM442" s="21"/>
      <c r="FN442" s="21"/>
      <c r="FO442" s="21"/>
    </row>
    <row r="443" spans="70:171" s="13" customFormat="1" ht="15" customHeight="1" x14ac:dyDescent="0.2">
      <c r="BR443" s="21"/>
      <c r="BS443" s="21"/>
      <c r="BT443" s="21"/>
      <c r="BU443" s="21"/>
      <c r="BV443" s="21"/>
      <c r="BW443" s="21"/>
      <c r="BX443" s="21"/>
      <c r="BY443" s="21"/>
      <c r="BZ443" s="21"/>
      <c r="CA443" s="21"/>
      <c r="CB443" s="21"/>
      <c r="CC443" s="21"/>
      <c r="CD443" s="21"/>
      <c r="CE443" s="21"/>
      <c r="CF443" s="21"/>
      <c r="CG443" s="21"/>
      <c r="CH443" s="21"/>
      <c r="CI443" s="21"/>
      <c r="CJ443" s="21"/>
      <c r="CK443" s="21"/>
      <c r="CL443" s="21"/>
      <c r="CM443" s="21"/>
      <c r="CN443" s="21"/>
      <c r="CO443" s="21"/>
      <c r="CP443" s="21"/>
      <c r="CQ443" s="21"/>
      <c r="CR443" s="21"/>
      <c r="CS443" s="21"/>
      <c r="CT443" s="21"/>
      <c r="CU443" s="21"/>
      <c r="CV443" s="21"/>
      <c r="CW443" s="21"/>
      <c r="CX443" s="21"/>
      <c r="CY443" s="21"/>
      <c r="CZ443" s="21"/>
      <c r="DA443" s="21"/>
      <c r="DB443" s="21"/>
      <c r="DC443" s="21"/>
      <c r="DD443" s="21"/>
      <c r="DE443" s="21"/>
      <c r="DF443" s="21"/>
      <c r="DG443" s="21"/>
      <c r="DH443" s="21"/>
      <c r="DI443" s="21"/>
      <c r="DJ443" s="21"/>
      <c r="DK443" s="21"/>
      <c r="DL443" s="21"/>
      <c r="DM443" s="21"/>
      <c r="DN443" s="21"/>
      <c r="DO443" s="21"/>
      <c r="DP443" s="21"/>
      <c r="DQ443" s="21"/>
      <c r="DR443" s="21"/>
      <c r="DS443" s="21"/>
      <c r="DT443" s="21"/>
      <c r="DU443" s="21"/>
      <c r="DV443" s="21"/>
      <c r="DW443" s="21"/>
      <c r="DX443" s="21"/>
      <c r="DY443" s="21"/>
      <c r="DZ443" s="21"/>
      <c r="EA443" s="21"/>
      <c r="EB443" s="21"/>
      <c r="EC443" s="21"/>
      <c r="ED443" s="21"/>
      <c r="EE443" s="21"/>
      <c r="EF443" s="21"/>
      <c r="EG443" s="21"/>
      <c r="EH443" s="21"/>
      <c r="EI443" s="21"/>
      <c r="EJ443" s="21"/>
      <c r="EK443" s="21"/>
      <c r="EL443" s="21"/>
      <c r="EM443" s="21"/>
      <c r="EN443" s="21"/>
      <c r="EO443" s="21"/>
      <c r="EP443" s="21"/>
      <c r="EQ443" s="21"/>
      <c r="ER443" s="21"/>
      <c r="ES443" s="21"/>
      <c r="ET443" s="21"/>
      <c r="EU443" s="21"/>
      <c r="EV443" s="21"/>
      <c r="EW443" s="21"/>
      <c r="EX443" s="21"/>
      <c r="EY443" s="21"/>
      <c r="EZ443" s="21"/>
      <c r="FA443" s="21"/>
      <c r="FB443" s="21"/>
      <c r="FC443" s="21"/>
      <c r="FD443" s="21"/>
      <c r="FE443" s="21"/>
      <c r="FF443" s="21"/>
      <c r="FG443" s="21"/>
      <c r="FH443" s="21"/>
      <c r="FI443" s="21"/>
      <c r="FJ443" s="21"/>
      <c r="FK443" s="21"/>
      <c r="FL443" s="21"/>
      <c r="FM443" s="21"/>
      <c r="FN443" s="21"/>
      <c r="FO443" s="21"/>
    </row>
    <row r="444" spans="70:171" s="13" customFormat="1" ht="15" customHeight="1" x14ac:dyDescent="0.2">
      <c r="BR444" s="21"/>
      <c r="BS444" s="21"/>
      <c r="BT444" s="21"/>
      <c r="BU444" s="21"/>
      <c r="BV444" s="21"/>
      <c r="BW444" s="21"/>
      <c r="BX444" s="21"/>
      <c r="BY444" s="21"/>
      <c r="BZ444" s="21"/>
      <c r="CA444" s="21"/>
      <c r="CB444" s="21"/>
      <c r="CC444" s="21"/>
      <c r="CD444" s="21"/>
      <c r="CE444" s="21"/>
      <c r="CF444" s="21"/>
      <c r="CG444" s="21"/>
      <c r="CH444" s="21"/>
      <c r="CI444" s="21"/>
      <c r="CJ444" s="21"/>
      <c r="CK444" s="21"/>
      <c r="CL444" s="21"/>
      <c r="CM444" s="21"/>
      <c r="CN444" s="21"/>
      <c r="CO444" s="21"/>
      <c r="CP444" s="21"/>
      <c r="CQ444" s="21"/>
      <c r="CR444" s="21"/>
      <c r="CS444" s="21"/>
      <c r="CT444" s="21"/>
      <c r="CU444" s="21"/>
      <c r="CV444" s="21"/>
      <c r="CW444" s="21"/>
      <c r="CX444" s="21"/>
      <c r="CY444" s="21"/>
      <c r="CZ444" s="21"/>
      <c r="DA444" s="21"/>
      <c r="DB444" s="21"/>
      <c r="DC444" s="21"/>
      <c r="DD444" s="21"/>
      <c r="DE444" s="21"/>
      <c r="DF444" s="21"/>
      <c r="DG444" s="21"/>
      <c r="DH444" s="21"/>
      <c r="DI444" s="21"/>
      <c r="DJ444" s="21"/>
      <c r="DK444" s="21"/>
      <c r="DL444" s="21"/>
      <c r="DM444" s="21"/>
      <c r="DN444" s="21"/>
      <c r="DO444" s="21"/>
      <c r="DP444" s="21"/>
      <c r="DQ444" s="21"/>
      <c r="DR444" s="21"/>
      <c r="DS444" s="21"/>
      <c r="DT444" s="21"/>
      <c r="DU444" s="21"/>
      <c r="DV444" s="21"/>
      <c r="DW444" s="21"/>
      <c r="DX444" s="21"/>
      <c r="DY444" s="21"/>
      <c r="DZ444" s="21"/>
      <c r="EA444" s="21"/>
      <c r="EB444" s="21"/>
      <c r="EC444" s="21"/>
      <c r="ED444" s="21"/>
      <c r="EE444" s="21"/>
      <c r="EF444" s="21"/>
      <c r="EG444" s="21"/>
      <c r="EH444" s="21"/>
      <c r="EI444" s="21"/>
      <c r="EJ444" s="21"/>
      <c r="EK444" s="21"/>
      <c r="EL444" s="21"/>
      <c r="EM444" s="21"/>
      <c r="EN444" s="21"/>
      <c r="EO444" s="21"/>
      <c r="EP444" s="21"/>
      <c r="EQ444" s="21"/>
      <c r="ER444" s="21"/>
      <c r="ES444" s="21"/>
      <c r="ET444" s="21"/>
      <c r="EU444" s="21"/>
      <c r="EV444" s="21"/>
      <c r="EW444" s="21"/>
      <c r="EX444" s="21"/>
      <c r="EY444" s="21"/>
      <c r="EZ444" s="21"/>
      <c r="FA444" s="21"/>
      <c r="FB444" s="21"/>
      <c r="FC444" s="21"/>
      <c r="FD444" s="21"/>
      <c r="FE444" s="21"/>
      <c r="FF444" s="21"/>
      <c r="FG444" s="21"/>
      <c r="FH444" s="21"/>
      <c r="FI444" s="21"/>
      <c r="FJ444" s="21"/>
      <c r="FK444" s="21"/>
      <c r="FL444" s="21"/>
      <c r="FM444" s="21"/>
      <c r="FN444" s="21"/>
      <c r="FO444" s="21"/>
    </row>
    <row r="445" spans="70:171" s="13" customFormat="1" ht="15" customHeight="1" x14ac:dyDescent="0.2">
      <c r="BR445" s="21"/>
      <c r="BS445" s="21"/>
      <c r="BT445" s="21"/>
      <c r="BU445" s="21"/>
      <c r="BV445" s="21"/>
      <c r="BW445" s="21"/>
      <c r="BX445" s="21"/>
      <c r="BY445" s="21"/>
      <c r="BZ445" s="21"/>
      <c r="CA445" s="21"/>
      <c r="CB445" s="21"/>
      <c r="CC445" s="21"/>
      <c r="CD445" s="21"/>
      <c r="CE445" s="21"/>
      <c r="CF445" s="21"/>
      <c r="CG445" s="21"/>
      <c r="CH445" s="21"/>
      <c r="CI445" s="21"/>
      <c r="CJ445" s="21"/>
      <c r="CK445" s="21"/>
      <c r="CL445" s="21"/>
      <c r="CM445" s="21"/>
      <c r="CN445" s="21"/>
      <c r="CO445" s="21"/>
      <c r="CP445" s="21"/>
      <c r="CQ445" s="21"/>
      <c r="CR445" s="21"/>
      <c r="CS445" s="21"/>
      <c r="CT445" s="21"/>
      <c r="CU445" s="21"/>
      <c r="CV445" s="21"/>
      <c r="CW445" s="21"/>
      <c r="CX445" s="21"/>
      <c r="CY445" s="21"/>
      <c r="CZ445" s="21"/>
      <c r="DA445" s="21"/>
      <c r="DB445" s="21"/>
      <c r="DC445" s="21"/>
      <c r="DD445" s="21"/>
      <c r="DE445" s="21"/>
      <c r="DF445" s="21"/>
      <c r="DG445" s="21"/>
      <c r="DH445" s="21"/>
      <c r="DI445" s="21"/>
      <c r="DJ445" s="21"/>
      <c r="DK445" s="21"/>
      <c r="DL445" s="21"/>
      <c r="DM445" s="21"/>
      <c r="DN445" s="21"/>
      <c r="DO445" s="21"/>
      <c r="DP445" s="21"/>
      <c r="DQ445" s="21"/>
      <c r="DR445" s="21"/>
      <c r="DS445" s="21"/>
      <c r="DT445" s="21"/>
      <c r="DU445" s="21"/>
      <c r="DV445" s="21"/>
      <c r="DW445" s="21"/>
      <c r="DX445" s="21"/>
      <c r="DY445" s="21"/>
      <c r="DZ445" s="21"/>
      <c r="EA445" s="21"/>
      <c r="EB445" s="21"/>
      <c r="EC445" s="21"/>
      <c r="ED445" s="21"/>
      <c r="EE445" s="21"/>
      <c r="EF445" s="21"/>
      <c r="EG445" s="21"/>
      <c r="EH445" s="21"/>
      <c r="EI445" s="21"/>
      <c r="EJ445" s="21"/>
      <c r="EK445" s="21"/>
      <c r="EL445" s="21"/>
      <c r="EM445" s="21"/>
      <c r="EN445" s="21"/>
      <c r="EO445" s="21"/>
      <c r="EP445" s="21"/>
      <c r="EQ445" s="21"/>
      <c r="ER445" s="21"/>
      <c r="ES445" s="21"/>
      <c r="ET445" s="21"/>
      <c r="EU445" s="21"/>
      <c r="EV445" s="21"/>
      <c r="EW445" s="21"/>
      <c r="EX445" s="21"/>
      <c r="EY445" s="21"/>
      <c r="EZ445" s="21"/>
      <c r="FA445" s="21"/>
      <c r="FB445" s="21"/>
      <c r="FC445" s="21"/>
      <c r="FD445" s="21"/>
      <c r="FE445" s="21"/>
      <c r="FF445" s="21"/>
      <c r="FG445" s="21"/>
      <c r="FH445" s="21"/>
      <c r="FI445" s="21"/>
      <c r="FJ445" s="21"/>
      <c r="FK445" s="21"/>
      <c r="FL445" s="21"/>
      <c r="FM445" s="21"/>
      <c r="FN445" s="21"/>
      <c r="FO445" s="21"/>
    </row>
    <row r="446" spans="70:171" s="13" customFormat="1" ht="15" customHeight="1" x14ac:dyDescent="0.2">
      <c r="BR446" s="21"/>
      <c r="BS446" s="21"/>
      <c r="BT446" s="21"/>
      <c r="BU446" s="21"/>
      <c r="BV446" s="21"/>
      <c r="BW446" s="21"/>
      <c r="BX446" s="21"/>
      <c r="BY446" s="21"/>
      <c r="BZ446" s="21"/>
      <c r="CA446" s="21"/>
      <c r="CB446" s="21"/>
      <c r="CC446" s="21"/>
      <c r="CD446" s="21"/>
      <c r="CE446" s="21"/>
      <c r="CF446" s="21"/>
      <c r="CG446" s="21"/>
      <c r="CH446" s="21"/>
      <c r="CI446" s="21"/>
      <c r="CJ446" s="21"/>
      <c r="CK446" s="21"/>
      <c r="CL446" s="21"/>
      <c r="CM446" s="21"/>
      <c r="CN446" s="21"/>
      <c r="CO446" s="21"/>
      <c r="CP446" s="21"/>
      <c r="CQ446" s="21"/>
      <c r="CR446" s="21"/>
      <c r="CS446" s="21"/>
      <c r="CT446" s="21"/>
      <c r="CU446" s="21"/>
      <c r="CV446" s="21"/>
      <c r="CW446" s="21"/>
      <c r="CX446" s="21"/>
      <c r="CY446" s="21"/>
      <c r="CZ446" s="21"/>
      <c r="DA446" s="21"/>
      <c r="DB446" s="21"/>
      <c r="DC446" s="21"/>
      <c r="DD446" s="21"/>
      <c r="DE446" s="21"/>
      <c r="DF446" s="21"/>
      <c r="DG446" s="21"/>
      <c r="DH446" s="21"/>
      <c r="DI446" s="21"/>
      <c r="DJ446" s="21"/>
      <c r="DK446" s="21"/>
      <c r="DL446" s="21"/>
      <c r="DM446" s="21"/>
      <c r="DN446" s="21"/>
      <c r="DO446" s="21"/>
      <c r="DP446" s="21"/>
      <c r="DQ446" s="21"/>
      <c r="DR446" s="21"/>
      <c r="DS446" s="21"/>
      <c r="DT446" s="21"/>
      <c r="DU446" s="21"/>
      <c r="DV446" s="21"/>
      <c r="DW446" s="21"/>
      <c r="DX446" s="21"/>
      <c r="DY446" s="21"/>
      <c r="DZ446" s="21"/>
      <c r="EA446" s="21"/>
      <c r="EB446" s="21"/>
      <c r="EC446" s="21"/>
      <c r="ED446" s="21"/>
      <c r="EE446" s="21"/>
      <c r="EF446" s="21"/>
      <c r="EG446" s="21"/>
      <c r="EH446" s="21"/>
      <c r="EI446" s="21"/>
      <c r="EJ446" s="21"/>
      <c r="EK446" s="21"/>
      <c r="EL446" s="21"/>
      <c r="EM446" s="21"/>
      <c r="EN446" s="21"/>
      <c r="EO446" s="21"/>
      <c r="EP446" s="21"/>
      <c r="EQ446" s="21"/>
      <c r="ER446" s="21"/>
      <c r="ES446" s="21"/>
      <c r="ET446" s="21"/>
      <c r="EU446" s="21"/>
      <c r="EV446" s="21"/>
      <c r="EW446" s="21"/>
      <c r="EX446" s="21"/>
      <c r="EY446" s="21"/>
      <c r="EZ446" s="21"/>
      <c r="FA446" s="21"/>
      <c r="FB446" s="21"/>
      <c r="FC446" s="21"/>
      <c r="FD446" s="21"/>
      <c r="FE446" s="21"/>
      <c r="FF446" s="21"/>
      <c r="FG446" s="21"/>
      <c r="FH446" s="21"/>
      <c r="FI446" s="21"/>
      <c r="FJ446" s="21"/>
      <c r="FK446" s="21"/>
      <c r="FL446" s="21"/>
      <c r="FM446" s="21"/>
      <c r="FN446" s="21"/>
      <c r="FO446" s="21"/>
    </row>
    <row r="447" spans="70:171" s="13" customFormat="1" ht="15" customHeight="1" x14ac:dyDescent="0.2">
      <c r="BR447" s="21"/>
      <c r="BS447" s="21"/>
      <c r="BT447" s="21"/>
      <c r="BU447" s="21"/>
      <c r="BV447" s="21"/>
      <c r="BW447" s="21"/>
      <c r="BX447" s="21"/>
      <c r="BY447" s="21"/>
      <c r="BZ447" s="21"/>
      <c r="CA447" s="21"/>
      <c r="CB447" s="21"/>
      <c r="CC447" s="21"/>
      <c r="CD447" s="21"/>
      <c r="CE447" s="21"/>
      <c r="CF447" s="21"/>
      <c r="CG447" s="21"/>
      <c r="CH447" s="21"/>
      <c r="CI447" s="21"/>
      <c r="CJ447" s="21"/>
      <c r="CK447" s="21"/>
      <c r="CL447" s="21"/>
      <c r="CM447" s="21"/>
      <c r="CN447" s="21"/>
      <c r="CO447" s="21"/>
      <c r="CP447" s="21"/>
      <c r="CQ447" s="21"/>
      <c r="CR447" s="21"/>
      <c r="CS447" s="21"/>
      <c r="CT447" s="21"/>
      <c r="CU447" s="21"/>
      <c r="CV447" s="21"/>
      <c r="CW447" s="21"/>
      <c r="CX447" s="21"/>
      <c r="CY447" s="21"/>
      <c r="CZ447" s="21"/>
      <c r="DA447" s="21"/>
      <c r="DB447" s="21"/>
      <c r="DC447" s="21"/>
      <c r="DD447" s="21"/>
      <c r="DE447" s="21"/>
      <c r="DF447" s="21"/>
      <c r="DG447" s="21"/>
      <c r="DH447" s="21"/>
      <c r="DI447" s="21"/>
      <c r="DJ447" s="21"/>
      <c r="DK447" s="21"/>
      <c r="DL447" s="21"/>
      <c r="DM447" s="21"/>
      <c r="DN447" s="21"/>
      <c r="DO447" s="21"/>
      <c r="DP447" s="21"/>
      <c r="DQ447" s="21"/>
      <c r="DR447" s="21"/>
      <c r="DS447" s="21"/>
      <c r="DT447" s="21"/>
      <c r="DU447" s="21"/>
      <c r="DV447" s="21"/>
      <c r="DW447" s="21"/>
      <c r="DX447" s="21"/>
      <c r="DY447" s="21"/>
      <c r="DZ447" s="21"/>
      <c r="EA447" s="21"/>
      <c r="EB447" s="21"/>
      <c r="EC447" s="21"/>
      <c r="ED447" s="21"/>
      <c r="EE447" s="21"/>
      <c r="EF447" s="21"/>
      <c r="EG447" s="21"/>
      <c r="EH447" s="21"/>
      <c r="EI447" s="21"/>
      <c r="EJ447" s="21"/>
      <c r="EK447" s="21"/>
      <c r="EL447" s="21"/>
      <c r="EM447" s="21"/>
      <c r="EN447" s="21"/>
      <c r="EO447" s="21"/>
      <c r="EP447" s="21"/>
      <c r="EQ447" s="21"/>
      <c r="ER447" s="21"/>
      <c r="ES447" s="21"/>
      <c r="ET447" s="21"/>
      <c r="EU447" s="21"/>
      <c r="EV447" s="21"/>
      <c r="EW447" s="21"/>
      <c r="EX447" s="21"/>
      <c r="EY447" s="21"/>
      <c r="EZ447" s="21"/>
      <c r="FA447" s="21"/>
      <c r="FB447" s="21"/>
      <c r="FC447" s="21"/>
      <c r="FD447" s="21"/>
      <c r="FE447" s="21"/>
      <c r="FF447" s="21"/>
      <c r="FG447" s="21"/>
      <c r="FH447" s="21"/>
      <c r="FI447" s="21"/>
      <c r="FJ447" s="21"/>
      <c r="FK447" s="21"/>
      <c r="FL447" s="21"/>
      <c r="FM447" s="21"/>
      <c r="FN447" s="21"/>
      <c r="FO447" s="21"/>
    </row>
    <row r="448" spans="70:171" s="13" customFormat="1" ht="15" customHeight="1" x14ac:dyDescent="0.2">
      <c r="BR448" s="21"/>
      <c r="BS448" s="21"/>
      <c r="BT448" s="21"/>
      <c r="BU448" s="21"/>
      <c r="BV448" s="21"/>
      <c r="BW448" s="21"/>
      <c r="BX448" s="21"/>
      <c r="BY448" s="21"/>
      <c r="BZ448" s="21"/>
      <c r="CA448" s="21"/>
      <c r="CB448" s="21"/>
      <c r="CC448" s="21"/>
      <c r="CD448" s="21"/>
      <c r="CE448" s="21"/>
      <c r="CF448" s="21"/>
      <c r="CG448" s="21"/>
      <c r="CH448" s="21"/>
      <c r="CI448" s="21"/>
      <c r="CJ448" s="21"/>
      <c r="CK448" s="21"/>
      <c r="CL448" s="21"/>
      <c r="CM448" s="21"/>
      <c r="CN448" s="21"/>
      <c r="CO448" s="21"/>
      <c r="CP448" s="21"/>
      <c r="CQ448" s="21"/>
      <c r="CR448" s="21"/>
      <c r="CS448" s="21"/>
      <c r="CT448" s="21"/>
      <c r="CU448" s="21"/>
      <c r="CV448" s="21"/>
      <c r="CW448" s="21"/>
      <c r="CX448" s="21"/>
      <c r="CY448" s="21"/>
      <c r="CZ448" s="21"/>
      <c r="DA448" s="21"/>
      <c r="DB448" s="21"/>
      <c r="DC448" s="21"/>
      <c r="DD448" s="21"/>
      <c r="DE448" s="21"/>
      <c r="DF448" s="21"/>
      <c r="DG448" s="21"/>
      <c r="DH448" s="21"/>
      <c r="DI448" s="21"/>
      <c r="DJ448" s="21"/>
      <c r="DK448" s="21"/>
      <c r="DL448" s="21"/>
      <c r="DM448" s="21"/>
      <c r="DN448" s="21"/>
      <c r="DO448" s="21"/>
      <c r="DP448" s="21"/>
      <c r="DQ448" s="21"/>
      <c r="DR448" s="21"/>
      <c r="DS448" s="21"/>
      <c r="DT448" s="21"/>
      <c r="DU448" s="21"/>
      <c r="DV448" s="21"/>
      <c r="DW448" s="21"/>
      <c r="DX448" s="21"/>
      <c r="DY448" s="21"/>
      <c r="DZ448" s="21"/>
      <c r="EA448" s="21"/>
      <c r="EB448" s="21"/>
      <c r="EC448" s="21"/>
      <c r="ED448" s="21"/>
      <c r="EE448" s="21"/>
      <c r="EF448" s="21"/>
      <c r="EG448" s="21"/>
      <c r="EH448" s="21"/>
      <c r="EI448" s="21"/>
      <c r="EJ448" s="21"/>
      <c r="EK448" s="21"/>
      <c r="EL448" s="21"/>
      <c r="EM448" s="21"/>
      <c r="EN448" s="21"/>
      <c r="EO448" s="21"/>
      <c r="EP448" s="21"/>
      <c r="EQ448" s="21"/>
      <c r="ER448" s="21"/>
      <c r="ES448" s="21"/>
      <c r="ET448" s="21"/>
      <c r="EU448" s="21"/>
      <c r="EV448" s="21"/>
      <c r="EW448" s="21"/>
      <c r="EX448" s="21"/>
      <c r="EY448" s="21"/>
      <c r="EZ448" s="21"/>
      <c r="FA448" s="21"/>
      <c r="FB448" s="21"/>
      <c r="FC448" s="21"/>
      <c r="FD448" s="21"/>
      <c r="FE448" s="21"/>
      <c r="FF448" s="21"/>
      <c r="FG448" s="21"/>
      <c r="FH448" s="21"/>
      <c r="FI448" s="21"/>
      <c r="FJ448" s="21"/>
      <c r="FK448" s="21"/>
      <c r="FL448" s="21"/>
      <c r="FM448" s="21"/>
      <c r="FN448" s="21"/>
      <c r="FO448" s="21"/>
    </row>
    <row r="449" spans="70:171" s="13" customFormat="1" ht="15" customHeight="1" x14ac:dyDescent="0.2">
      <c r="BR449" s="21"/>
      <c r="BS449" s="21"/>
      <c r="BT449" s="21"/>
      <c r="BU449" s="21"/>
      <c r="BV449" s="21"/>
      <c r="BW449" s="21"/>
      <c r="BX449" s="21"/>
      <c r="BY449" s="21"/>
      <c r="BZ449" s="21"/>
      <c r="CA449" s="21"/>
      <c r="CB449" s="21"/>
      <c r="CC449" s="21"/>
      <c r="CD449" s="21"/>
      <c r="CE449" s="21"/>
      <c r="CF449" s="21"/>
      <c r="CG449" s="21"/>
      <c r="CH449" s="21"/>
      <c r="CI449" s="21"/>
      <c r="CJ449" s="21"/>
      <c r="CK449" s="21"/>
      <c r="CL449" s="21"/>
      <c r="CM449" s="21"/>
      <c r="CN449" s="21"/>
      <c r="CO449" s="21"/>
      <c r="CP449" s="21"/>
      <c r="CQ449" s="21"/>
      <c r="CR449" s="21"/>
      <c r="CS449" s="21"/>
      <c r="CT449" s="21"/>
      <c r="CU449" s="21"/>
      <c r="CV449" s="21"/>
      <c r="CW449" s="21"/>
      <c r="CX449" s="21"/>
      <c r="CY449" s="21"/>
      <c r="CZ449" s="21"/>
      <c r="DA449" s="21"/>
      <c r="DB449" s="21"/>
      <c r="DC449" s="21"/>
      <c r="DD449" s="21"/>
      <c r="DE449" s="21"/>
      <c r="DF449" s="21"/>
      <c r="DG449" s="21"/>
      <c r="DH449" s="21"/>
      <c r="DI449" s="21"/>
      <c r="DJ449" s="21"/>
      <c r="DK449" s="21"/>
      <c r="DL449" s="21"/>
      <c r="DM449" s="21"/>
      <c r="DN449" s="21"/>
      <c r="DO449" s="21"/>
      <c r="DP449" s="21"/>
      <c r="DQ449" s="21"/>
      <c r="DR449" s="21"/>
      <c r="DS449" s="21"/>
      <c r="DT449" s="21"/>
      <c r="DU449" s="21"/>
      <c r="DV449" s="21"/>
      <c r="DW449" s="21"/>
      <c r="DX449" s="21"/>
      <c r="DY449" s="21"/>
      <c r="DZ449" s="21"/>
      <c r="EA449" s="21"/>
      <c r="EB449" s="21"/>
      <c r="EC449" s="21"/>
      <c r="ED449" s="21"/>
      <c r="EE449" s="21"/>
      <c r="EF449" s="21"/>
      <c r="EG449" s="21"/>
      <c r="EH449" s="21"/>
      <c r="EI449" s="21"/>
      <c r="EJ449" s="21"/>
      <c r="EK449" s="21"/>
      <c r="EL449" s="21"/>
      <c r="EM449" s="21"/>
      <c r="EN449" s="21"/>
      <c r="EO449" s="21"/>
      <c r="EP449" s="21"/>
      <c r="EQ449" s="21"/>
      <c r="ER449" s="21"/>
      <c r="ES449" s="21"/>
      <c r="ET449" s="21"/>
      <c r="EU449" s="21"/>
      <c r="EV449" s="21"/>
      <c r="EW449" s="21"/>
      <c r="EX449" s="21"/>
      <c r="EY449" s="21"/>
      <c r="EZ449" s="21"/>
      <c r="FA449" s="21"/>
      <c r="FB449" s="21"/>
      <c r="FC449" s="21"/>
      <c r="FD449" s="21"/>
      <c r="FE449" s="21"/>
      <c r="FF449" s="21"/>
      <c r="FG449" s="21"/>
      <c r="FH449" s="21"/>
      <c r="FI449" s="21"/>
      <c r="FJ449" s="21"/>
      <c r="FK449" s="21"/>
      <c r="FL449" s="21"/>
      <c r="FM449" s="21"/>
      <c r="FN449" s="21"/>
      <c r="FO449" s="21"/>
    </row>
    <row r="450" spans="70:171" s="13" customFormat="1" ht="15" customHeight="1" x14ac:dyDescent="0.2">
      <c r="BR450" s="21"/>
      <c r="BS450" s="21"/>
      <c r="BT450" s="21"/>
      <c r="BU450" s="21"/>
      <c r="BV450" s="21"/>
      <c r="BW450" s="21"/>
      <c r="BX450" s="21"/>
      <c r="BY450" s="21"/>
      <c r="BZ450" s="21"/>
      <c r="CA450" s="21"/>
      <c r="CB450" s="21"/>
      <c r="CC450" s="21"/>
      <c r="CD450" s="21"/>
      <c r="CE450" s="21"/>
      <c r="CF450" s="21"/>
      <c r="CG450" s="21"/>
      <c r="CH450" s="21"/>
      <c r="CI450" s="21"/>
      <c r="CJ450" s="21"/>
      <c r="CK450" s="21"/>
      <c r="CL450" s="21"/>
      <c r="CM450" s="21"/>
      <c r="CN450" s="21"/>
      <c r="CO450" s="21"/>
      <c r="CP450" s="21"/>
      <c r="CQ450" s="21"/>
      <c r="CR450" s="21"/>
      <c r="CS450" s="21"/>
      <c r="CT450" s="21"/>
      <c r="CU450" s="21"/>
      <c r="CV450" s="21"/>
      <c r="CW450" s="21"/>
      <c r="CX450" s="21"/>
      <c r="CY450" s="21"/>
      <c r="CZ450" s="21"/>
      <c r="DA450" s="21"/>
      <c r="DB450" s="21"/>
      <c r="DC450" s="21"/>
      <c r="DD450" s="21"/>
      <c r="DE450" s="21"/>
      <c r="DF450" s="21"/>
      <c r="DG450" s="21"/>
      <c r="DH450" s="21"/>
      <c r="DI450" s="21"/>
      <c r="DJ450" s="21"/>
      <c r="DK450" s="21"/>
      <c r="DL450" s="21"/>
      <c r="DM450" s="21"/>
      <c r="DN450" s="21"/>
      <c r="DO450" s="21"/>
      <c r="DP450" s="21"/>
      <c r="DQ450" s="21"/>
      <c r="DR450" s="21"/>
      <c r="DS450" s="21"/>
      <c r="DT450" s="21"/>
      <c r="DU450" s="21"/>
      <c r="DV450" s="21"/>
      <c r="DW450" s="21"/>
      <c r="DX450" s="21"/>
      <c r="DY450" s="21"/>
      <c r="DZ450" s="21"/>
      <c r="EA450" s="21"/>
      <c r="EB450" s="21"/>
      <c r="EC450" s="21"/>
      <c r="ED450" s="21"/>
      <c r="EE450" s="21"/>
      <c r="EF450" s="21"/>
      <c r="EG450" s="21"/>
      <c r="EH450" s="21"/>
      <c r="EI450" s="21"/>
      <c r="EJ450" s="21"/>
      <c r="EK450" s="21"/>
      <c r="EL450" s="21"/>
      <c r="EM450" s="21"/>
      <c r="EN450" s="21"/>
      <c r="EO450" s="21"/>
      <c r="EP450" s="21"/>
      <c r="EQ450" s="21"/>
      <c r="ER450" s="21"/>
      <c r="ES450" s="21"/>
      <c r="ET450" s="21"/>
      <c r="EU450" s="21"/>
      <c r="EV450" s="21"/>
      <c r="EW450" s="21"/>
      <c r="EX450" s="21"/>
      <c r="EY450" s="21"/>
      <c r="EZ450" s="21"/>
      <c r="FA450" s="21"/>
      <c r="FB450" s="21"/>
      <c r="FC450" s="21"/>
      <c r="FD450" s="21"/>
      <c r="FE450" s="21"/>
      <c r="FF450" s="21"/>
      <c r="FG450" s="21"/>
      <c r="FH450" s="21"/>
      <c r="FI450" s="21"/>
      <c r="FJ450" s="21"/>
      <c r="FK450" s="21"/>
      <c r="FL450" s="21"/>
      <c r="FM450" s="21"/>
      <c r="FN450" s="21"/>
      <c r="FO450" s="21"/>
    </row>
    <row r="451" spans="70:171" s="13" customFormat="1" ht="15" customHeight="1" x14ac:dyDescent="0.2">
      <c r="BR451" s="21"/>
      <c r="BS451" s="21"/>
      <c r="BT451" s="21"/>
      <c r="BU451" s="21"/>
      <c r="BV451" s="21"/>
      <c r="BW451" s="21"/>
      <c r="BX451" s="21"/>
      <c r="BY451" s="21"/>
      <c r="BZ451" s="21"/>
      <c r="CA451" s="21"/>
      <c r="CB451" s="21"/>
      <c r="CC451" s="21"/>
      <c r="CD451" s="21"/>
      <c r="CE451" s="21"/>
      <c r="CF451" s="21"/>
      <c r="CG451" s="21"/>
      <c r="CH451" s="21"/>
      <c r="CI451" s="21"/>
      <c r="CJ451" s="21"/>
      <c r="CK451" s="21"/>
      <c r="CL451" s="21"/>
      <c r="CM451" s="21"/>
      <c r="CN451" s="21"/>
      <c r="CO451" s="21"/>
      <c r="CP451" s="21"/>
      <c r="CQ451" s="21"/>
      <c r="CR451" s="21"/>
      <c r="CS451" s="21"/>
      <c r="CT451" s="21"/>
      <c r="CU451" s="21"/>
      <c r="CV451" s="21"/>
      <c r="CW451" s="21"/>
      <c r="CX451" s="21"/>
      <c r="CY451" s="21"/>
      <c r="CZ451" s="21"/>
      <c r="DA451" s="21"/>
      <c r="DB451" s="21"/>
      <c r="DC451" s="21"/>
      <c r="DD451" s="21"/>
      <c r="DE451" s="21"/>
      <c r="DF451" s="21"/>
      <c r="DG451" s="21"/>
      <c r="DH451" s="21"/>
      <c r="DI451" s="21"/>
      <c r="DJ451" s="21"/>
      <c r="DK451" s="21"/>
      <c r="DL451" s="21"/>
      <c r="DM451" s="21"/>
      <c r="DN451" s="21"/>
      <c r="DO451" s="21"/>
      <c r="DP451" s="21"/>
      <c r="DQ451" s="21"/>
      <c r="DR451" s="21"/>
      <c r="DS451" s="21"/>
      <c r="DT451" s="21"/>
      <c r="DU451" s="21"/>
      <c r="DV451" s="21"/>
      <c r="DW451" s="21"/>
      <c r="DX451" s="21"/>
      <c r="DY451" s="21"/>
      <c r="DZ451" s="21"/>
      <c r="EA451" s="21"/>
      <c r="EB451" s="21"/>
      <c r="EC451" s="21"/>
      <c r="ED451" s="21"/>
      <c r="EE451" s="21"/>
      <c r="EF451" s="21"/>
      <c r="EG451" s="21"/>
      <c r="EH451" s="21"/>
      <c r="EI451" s="21"/>
      <c r="EJ451" s="21"/>
      <c r="EK451" s="21"/>
      <c r="EL451" s="21"/>
      <c r="EM451" s="21"/>
      <c r="EN451" s="21"/>
      <c r="EO451" s="21"/>
      <c r="EP451" s="21"/>
      <c r="EQ451" s="21"/>
      <c r="ER451" s="21"/>
      <c r="ES451" s="21"/>
      <c r="ET451" s="21"/>
      <c r="EU451" s="21"/>
      <c r="EV451" s="21"/>
      <c r="EW451" s="21"/>
      <c r="EX451" s="21"/>
      <c r="EY451" s="21"/>
      <c r="EZ451" s="21"/>
      <c r="FA451" s="21"/>
      <c r="FB451" s="21"/>
      <c r="FC451" s="21"/>
      <c r="FD451" s="21"/>
      <c r="FE451" s="21"/>
      <c r="FF451" s="21"/>
      <c r="FG451" s="21"/>
      <c r="FH451" s="21"/>
      <c r="FI451" s="21"/>
      <c r="FJ451" s="21"/>
      <c r="FK451" s="21"/>
      <c r="FL451" s="21"/>
      <c r="FM451" s="21"/>
      <c r="FN451" s="21"/>
      <c r="FO451" s="21"/>
    </row>
    <row r="452" spans="70:171" s="13" customFormat="1" ht="15" customHeight="1" x14ac:dyDescent="0.2">
      <c r="BR452" s="21"/>
      <c r="BS452" s="21"/>
      <c r="BT452" s="21"/>
      <c r="BU452" s="21"/>
      <c r="BV452" s="21"/>
      <c r="BW452" s="21"/>
      <c r="BX452" s="21"/>
      <c r="BY452" s="21"/>
      <c r="BZ452" s="21"/>
      <c r="CA452" s="21"/>
      <c r="CB452" s="21"/>
      <c r="CC452" s="21"/>
      <c r="CD452" s="21"/>
      <c r="CE452" s="21"/>
      <c r="CF452" s="21"/>
      <c r="CG452" s="21"/>
      <c r="CH452" s="21"/>
      <c r="CI452" s="21"/>
      <c r="CJ452" s="21"/>
      <c r="CK452" s="21"/>
      <c r="CL452" s="21"/>
      <c r="CM452" s="21"/>
      <c r="CN452" s="21"/>
      <c r="CO452" s="21"/>
      <c r="CP452" s="21"/>
      <c r="CQ452" s="21"/>
      <c r="CR452" s="21"/>
      <c r="CS452" s="21"/>
      <c r="CT452" s="21"/>
      <c r="CU452" s="21"/>
      <c r="CV452" s="21"/>
      <c r="CW452" s="21"/>
      <c r="CX452" s="21"/>
      <c r="CY452" s="21"/>
      <c r="CZ452" s="21"/>
      <c r="DA452" s="21"/>
      <c r="DB452" s="21"/>
      <c r="DC452" s="21"/>
      <c r="DD452" s="21"/>
      <c r="DE452" s="21"/>
      <c r="DF452" s="21"/>
      <c r="DG452" s="21"/>
      <c r="DH452" s="21"/>
      <c r="DI452" s="21"/>
      <c r="DJ452" s="21"/>
      <c r="DK452" s="21"/>
      <c r="DL452" s="21"/>
      <c r="DM452" s="21"/>
      <c r="DN452" s="21"/>
      <c r="DO452" s="21"/>
      <c r="DP452" s="21"/>
      <c r="DQ452" s="21"/>
      <c r="DR452" s="21"/>
      <c r="DS452" s="21"/>
      <c r="DT452" s="21"/>
      <c r="DU452" s="21"/>
      <c r="DV452" s="21"/>
      <c r="DW452" s="21"/>
      <c r="DX452" s="21"/>
      <c r="DY452" s="21"/>
      <c r="DZ452" s="21"/>
      <c r="EA452" s="21"/>
      <c r="EB452" s="21"/>
      <c r="EC452" s="21"/>
      <c r="ED452" s="21"/>
      <c r="EE452" s="21"/>
      <c r="EF452" s="21"/>
      <c r="EG452" s="21"/>
      <c r="EH452" s="21"/>
      <c r="EI452" s="21"/>
      <c r="EJ452" s="21"/>
      <c r="EK452" s="21"/>
      <c r="EL452" s="21"/>
      <c r="EM452" s="21"/>
      <c r="EN452" s="21"/>
      <c r="EO452" s="21"/>
      <c r="EP452" s="21"/>
      <c r="EQ452" s="21"/>
      <c r="ER452" s="21"/>
      <c r="ES452" s="21"/>
      <c r="ET452" s="21"/>
      <c r="EU452" s="21"/>
      <c r="EV452" s="21"/>
      <c r="EW452" s="21"/>
      <c r="EX452" s="21"/>
      <c r="EY452" s="21"/>
      <c r="EZ452" s="21"/>
      <c r="FA452" s="21"/>
      <c r="FB452" s="21"/>
      <c r="FC452" s="21"/>
      <c r="FD452" s="21"/>
      <c r="FE452" s="21"/>
      <c r="FF452" s="21"/>
      <c r="FG452" s="21"/>
      <c r="FH452" s="21"/>
      <c r="FI452" s="21"/>
      <c r="FJ452" s="21"/>
      <c r="FK452" s="21"/>
      <c r="FL452" s="21"/>
      <c r="FM452" s="21"/>
      <c r="FN452" s="21"/>
      <c r="FO452" s="21"/>
    </row>
    <row r="453" spans="70:171" s="13" customFormat="1" ht="15" customHeight="1" x14ac:dyDescent="0.2">
      <c r="BR453" s="21"/>
      <c r="BS453" s="21"/>
      <c r="BT453" s="21"/>
      <c r="BU453" s="21"/>
      <c r="BV453" s="21"/>
      <c r="BW453" s="21"/>
      <c r="BX453" s="21"/>
      <c r="BY453" s="21"/>
      <c r="BZ453" s="21"/>
      <c r="CA453" s="21"/>
      <c r="CB453" s="21"/>
      <c r="CC453" s="21"/>
      <c r="CD453" s="21"/>
      <c r="CE453" s="21"/>
      <c r="CF453" s="21"/>
      <c r="CG453" s="21"/>
      <c r="CH453" s="21"/>
      <c r="CI453" s="21"/>
      <c r="CJ453" s="21"/>
      <c r="CK453" s="21"/>
      <c r="CL453" s="21"/>
      <c r="CM453" s="21"/>
      <c r="CN453" s="21"/>
      <c r="CO453" s="21"/>
      <c r="CP453" s="21"/>
      <c r="CQ453" s="21"/>
      <c r="CR453" s="21"/>
      <c r="CS453" s="21"/>
      <c r="CT453" s="21"/>
      <c r="CU453" s="21"/>
      <c r="CV453" s="21"/>
      <c r="CW453" s="21"/>
      <c r="CX453" s="21"/>
      <c r="CY453" s="21"/>
      <c r="CZ453" s="21"/>
      <c r="DA453" s="21"/>
      <c r="DB453" s="21"/>
      <c r="DC453" s="21"/>
      <c r="DD453" s="21"/>
      <c r="DE453" s="21"/>
      <c r="DF453" s="21"/>
      <c r="DG453" s="21"/>
      <c r="DH453" s="21"/>
      <c r="DI453" s="21"/>
      <c r="DJ453" s="21"/>
      <c r="DK453" s="21"/>
      <c r="DL453" s="21"/>
      <c r="DM453" s="21"/>
      <c r="DN453" s="21"/>
      <c r="DO453" s="21"/>
      <c r="DP453" s="21"/>
      <c r="DQ453" s="21"/>
      <c r="DR453" s="21"/>
      <c r="DS453" s="21"/>
      <c r="DT453" s="21"/>
      <c r="DU453" s="21"/>
      <c r="DV453" s="21"/>
      <c r="DW453" s="21"/>
      <c r="DX453" s="21"/>
      <c r="DY453" s="21"/>
      <c r="DZ453" s="21"/>
      <c r="EA453" s="21"/>
      <c r="EB453" s="21"/>
      <c r="EC453" s="21"/>
      <c r="ED453" s="21"/>
      <c r="EE453" s="21"/>
      <c r="EF453" s="21"/>
      <c r="EG453" s="21"/>
      <c r="EH453" s="21"/>
      <c r="EI453" s="21"/>
      <c r="EJ453" s="21"/>
      <c r="EK453" s="21"/>
      <c r="EL453" s="21"/>
      <c r="EM453" s="21"/>
      <c r="EN453" s="21"/>
      <c r="EO453" s="21"/>
      <c r="EP453" s="21"/>
      <c r="EQ453" s="21"/>
      <c r="ER453" s="21"/>
      <c r="ES453" s="21"/>
      <c r="ET453" s="21"/>
      <c r="EU453" s="21"/>
      <c r="EV453" s="21"/>
      <c r="EW453" s="21"/>
      <c r="EX453" s="21"/>
      <c r="EY453" s="21"/>
      <c r="EZ453" s="21"/>
      <c r="FA453" s="21"/>
      <c r="FB453" s="21"/>
      <c r="FC453" s="21"/>
      <c r="FD453" s="21"/>
      <c r="FE453" s="21"/>
      <c r="FF453" s="21"/>
      <c r="FG453" s="21"/>
      <c r="FH453" s="21"/>
      <c r="FI453" s="21"/>
      <c r="FJ453" s="21"/>
      <c r="FK453" s="21"/>
      <c r="FL453" s="21"/>
      <c r="FM453" s="21"/>
      <c r="FN453" s="21"/>
      <c r="FO453" s="21"/>
    </row>
    <row r="454" spans="70:171" s="13" customFormat="1" ht="15" customHeight="1" x14ac:dyDescent="0.2">
      <c r="BR454" s="21"/>
      <c r="BS454" s="21"/>
      <c r="BT454" s="21"/>
      <c r="BU454" s="21"/>
      <c r="BV454" s="21"/>
      <c r="BW454" s="21"/>
      <c r="BX454" s="21"/>
      <c r="BY454" s="21"/>
      <c r="BZ454" s="21"/>
      <c r="CA454" s="21"/>
      <c r="CB454" s="21"/>
      <c r="CC454" s="21"/>
      <c r="CD454" s="21"/>
      <c r="CE454" s="21"/>
      <c r="CF454" s="21"/>
      <c r="CG454" s="21"/>
      <c r="CH454" s="21"/>
      <c r="CI454" s="21"/>
      <c r="CJ454" s="21"/>
      <c r="CK454" s="21"/>
      <c r="CL454" s="21"/>
      <c r="CM454" s="21"/>
      <c r="CN454" s="21"/>
      <c r="CO454" s="21"/>
      <c r="CP454" s="21"/>
      <c r="CQ454" s="21"/>
      <c r="CR454" s="21"/>
      <c r="CS454" s="21"/>
      <c r="CT454" s="21"/>
      <c r="CU454" s="21"/>
      <c r="CV454" s="21"/>
      <c r="CW454" s="21"/>
      <c r="CX454" s="21"/>
      <c r="CY454" s="21"/>
      <c r="CZ454" s="21"/>
      <c r="DA454" s="21"/>
      <c r="DB454" s="21"/>
      <c r="DC454" s="21"/>
      <c r="DD454" s="21"/>
      <c r="DE454" s="21"/>
      <c r="DF454" s="21"/>
      <c r="DG454" s="21"/>
      <c r="DH454" s="21"/>
      <c r="DI454" s="21"/>
      <c r="DJ454" s="21"/>
      <c r="DK454" s="21"/>
      <c r="DL454" s="21"/>
      <c r="DM454" s="21"/>
      <c r="DN454" s="21"/>
      <c r="DO454" s="21"/>
      <c r="DP454" s="21"/>
      <c r="DQ454" s="21"/>
      <c r="DR454" s="21"/>
      <c r="DS454" s="21"/>
      <c r="DT454" s="21"/>
      <c r="DU454" s="21"/>
      <c r="DV454" s="21"/>
      <c r="DW454" s="21"/>
      <c r="DX454" s="21"/>
      <c r="DY454" s="21"/>
      <c r="DZ454" s="21"/>
      <c r="EA454" s="21"/>
      <c r="EB454" s="21"/>
      <c r="EC454" s="21"/>
      <c r="ED454" s="21"/>
      <c r="EE454" s="21"/>
      <c r="EF454" s="21"/>
      <c r="EG454" s="21"/>
      <c r="EH454" s="21"/>
      <c r="EI454" s="21"/>
      <c r="EJ454" s="21"/>
      <c r="EK454" s="21"/>
      <c r="EL454" s="21"/>
      <c r="EM454" s="21"/>
      <c r="EN454" s="21"/>
      <c r="EO454" s="21"/>
      <c r="EP454" s="21"/>
      <c r="EQ454" s="21"/>
      <c r="ER454" s="21"/>
      <c r="ES454" s="21"/>
      <c r="ET454" s="21"/>
      <c r="EU454" s="21"/>
      <c r="EV454" s="21"/>
      <c r="EW454" s="21"/>
      <c r="EX454" s="21"/>
      <c r="EY454" s="21"/>
      <c r="EZ454" s="21"/>
      <c r="FA454" s="21"/>
      <c r="FB454" s="21"/>
      <c r="FC454" s="21"/>
      <c r="FD454" s="21"/>
      <c r="FE454" s="21"/>
      <c r="FF454" s="21"/>
      <c r="FG454" s="21"/>
      <c r="FH454" s="21"/>
      <c r="FI454" s="21"/>
      <c r="FJ454" s="21"/>
      <c r="FK454" s="21"/>
      <c r="FL454" s="21"/>
      <c r="FM454" s="21"/>
      <c r="FN454" s="21"/>
      <c r="FO454" s="21"/>
    </row>
    <row r="455" spans="70:171" s="13" customFormat="1" ht="15" customHeight="1" x14ac:dyDescent="0.2">
      <c r="BR455" s="21"/>
      <c r="BS455" s="21"/>
      <c r="BT455" s="21"/>
      <c r="BU455" s="21"/>
      <c r="BV455" s="21"/>
      <c r="BW455" s="21"/>
      <c r="BX455" s="21"/>
      <c r="BY455" s="21"/>
      <c r="BZ455" s="21"/>
      <c r="CA455" s="21"/>
      <c r="CB455" s="21"/>
      <c r="CC455" s="21"/>
      <c r="CD455" s="21"/>
      <c r="CE455" s="21"/>
      <c r="CF455" s="21"/>
      <c r="CG455" s="21"/>
      <c r="CH455" s="21"/>
      <c r="CI455" s="21"/>
      <c r="CJ455" s="21"/>
      <c r="CK455" s="21"/>
      <c r="CL455" s="21"/>
      <c r="CM455" s="21"/>
      <c r="CN455" s="21"/>
      <c r="CO455" s="21"/>
      <c r="CP455" s="21"/>
      <c r="CQ455" s="21"/>
      <c r="CR455" s="21"/>
      <c r="CS455" s="21"/>
      <c r="CT455" s="21"/>
      <c r="CU455" s="21"/>
      <c r="CV455" s="21"/>
      <c r="CW455" s="21"/>
      <c r="CX455" s="21"/>
      <c r="CY455" s="21"/>
      <c r="CZ455" s="21"/>
      <c r="DA455" s="21"/>
      <c r="DB455" s="21"/>
      <c r="DC455" s="21"/>
      <c r="DD455" s="21"/>
      <c r="DE455" s="21"/>
      <c r="DF455" s="21"/>
      <c r="DG455" s="21"/>
      <c r="DH455" s="21"/>
      <c r="DI455" s="21"/>
      <c r="DJ455" s="21"/>
      <c r="DK455" s="21"/>
      <c r="DL455" s="21"/>
      <c r="DM455" s="21"/>
      <c r="DN455" s="21"/>
      <c r="DO455" s="21"/>
      <c r="DP455" s="21"/>
      <c r="DQ455" s="21"/>
      <c r="DR455" s="21"/>
      <c r="DS455" s="21"/>
      <c r="DT455" s="21"/>
      <c r="DU455" s="21"/>
      <c r="DV455" s="21"/>
      <c r="DW455" s="21"/>
      <c r="DX455" s="21"/>
      <c r="DY455" s="21"/>
      <c r="DZ455" s="21"/>
      <c r="EA455" s="21"/>
      <c r="EB455" s="21"/>
      <c r="EC455" s="21"/>
      <c r="ED455" s="21"/>
      <c r="EE455" s="21"/>
      <c r="EF455" s="21"/>
      <c r="EG455" s="21"/>
      <c r="EH455" s="21"/>
      <c r="EI455" s="21"/>
      <c r="EJ455" s="21"/>
      <c r="EK455" s="21"/>
      <c r="EL455" s="21"/>
      <c r="EM455" s="21"/>
      <c r="EN455" s="21"/>
      <c r="EO455" s="21"/>
      <c r="EP455" s="21"/>
      <c r="EQ455" s="21"/>
      <c r="ER455" s="21"/>
      <c r="ES455" s="21"/>
      <c r="ET455" s="21"/>
      <c r="EU455" s="21"/>
      <c r="EV455" s="21"/>
      <c r="EW455" s="21"/>
      <c r="EX455" s="21"/>
      <c r="EY455" s="21"/>
      <c r="EZ455" s="21"/>
      <c r="FA455" s="21"/>
      <c r="FB455" s="21"/>
      <c r="FC455" s="21"/>
      <c r="FD455" s="21"/>
      <c r="FE455" s="21"/>
      <c r="FF455" s="21"/>
      <c r="FG455" s="21"/>
      <c r="FH455" s="21"/>
      <c r="FI455" s="21"/>
      <c r="FJ455" s="21"/>
      <c r="FK455" s="21"/>
      <c r="FL455" s="21"/>
      <c r="FM455" s="21"/>
      <c r="FN455" s="21"/>
      <c r="FO455" s="21"/>
    </row>
    <row r="456" spans="70:171" s="13" customFormat="1" ht="15" customHeight="1" x14ac:dyDescent="0.2">
      <c r="BR456" s="21"/>
      <c r="BS456" s="21"/>
      <c r="BT456" s="21"/>
      <c r="BU456" s="21"/>
      <c r="BV456" s="21"/>
      <c r="BW456" s="21"/>
      <c r="BX456" s="21"/>
      <c r="BY456" s="21"/>
      <c r="BZ456" s="21"/>
      <c r="CA456" s="21"/>
      <c r="CB456" s="21"/>
      <c r="CC456" s="21"/>
      <c r="CD456" s="21"/>
      <c r="CE456" s="21"/>
      <c r="CF456" s="21"/>
      <c r="CG456" s="21"/>
      <c r="CH456" s="21"/>
      <c r="CI456" s="21"/>
      <c r="CJ456" s="21"/>
      <c r="CK456" s="21"/>
      <c r="CL456" s="21"/>
      <c r="CM456" s="21"/>
      <c r="CN456" s="21"/>
      <c r="CO456" s="21"/>
      <c r="CP456" s="21"/>
      <c r="CQ456" s="21"/>
      <c r="CR456" s="21"/>
      <c r="CS456" s="21"/>
      <c r="CT456" s="21"/>
      <c r="CU456" s="21"/>
      <c r="CV456" s="21"/>
      <c r="CW456" s="21"/>
      <c r="CX456" s="21"/>
      <c r="CY456" s="21"/>
      <c r="CZ456" s="21"/>
      <c r="DA456" s="21"/>
      <c r="DB456" s="21"/>
      <c r="DC456" s="21"/>
      <c r="DD456" s="21"/>
      <c r="DE456" s="21"/>
      <c r="DF456" s="21"/>
      <c r="DG456" s="21"/>
      <c r="DH456" s="21"/>
      <c r="DI456" s="21"/>
      <c r="DJ456" s="21"/>
      <c r="DK456" s="21"/>
      <c r="DL456" s="21"/>
      <c r="DM456" s="21"/>
      <c r="DN456" s="21"/>
      <c r="DO456" s="21"/>
      <c r="DP456" s="21"/>
      <c r="DQ456" s="21"/>
      <c r="DR456" s="21"/>
      <c r="DS456" s="21"/>
      <c r="DT456" s="21"/>
      <c r="DU456" s="21"/>
      <c r="DV456" s="21"/>
      <c r="DW456" s="21"/>
      <c r="DX456" s="21"/>
      <c r="DY456" s="21"/>
      <c r="DZ456" s="21"/>
      <c r="EA456" s="21"/>
      <c r="EB456" s="21"/>
      <c r="EC456" s="21"/>
      <c r="ED456" s="21"/>
      <c r="EE456" s="21"/>
      <c r="EF456" s="21"/>
      <c r="EG456" s="21"/>
      <c r="EH456" s="21"/>
      <c r="EI456" s="21"/>
      <c r="EJ456" s="21"/>
      <c r="EK456" s="21"/>
      <c r="EL456" s="21"/>
      <c r="EM456" s="21"/>
      <c r="EN456" s="21"/>
      <c r="EO456" s="21"/>
      <c r="EP456" s="21"/>
      <c r="EQ456" s="21"/>
      <c r="ER456" s="21"/>
      <c r="ES456" s="21"/>
      <c r="ET456" s="21"/>
      <c r="EU456" s="21"/>
      <c r="EV456" s="21"/>
      <c r="EW456" s="21"/>
      <c r="EX456" s="21"/>
      <c r="EY456" s="21"/>
      <c r="EZ456" s="21"/>
      <c r="FA456" s="21"/>
      <c r="FB456" s="21"/>
      <c r="FC456" s="21"/>
      <c r="FD456" s="21"/>
      <c r="FE456" s="21"/>
      <c r="FF456" s="21"/>
      <c r="FG456" s="21"/>
      <c r="FH456" s="21"/>
      <c r="FI456" s="21"/>
      <c r="FJ456" s="21"/>
      <c r="FK456" s="21"/>
      <c r="FL456" s="21"/>
      <c r="FM456" s="21"/>
      <c r="FN456" s="21"/>
      <c r="FO456" s="21"/>
    </row>
    <row r="457" spans="70:171" s="13" customFormat="1" ht="15" customHeight="1" x14ac:dyDescent="0.2">
      <c r="BR457" s="21"/>
      <c r="BS457" s="21"/>
      <c r="BT457" s="21"/>
      <c r="BU457" s="21"/>
      <c r="BV457" s="21"/>
      <c r="BW457" s="21"/>
      <c r="BX457" s="21"/>
      <c r="BY457" s="21"/>
      <c r="BZ457" s="21"/>
      <c r="CA457" s="21"/>
      <c r="CB457" s="21"/>
      <c r="CC457" s="21"/>
      <c r="CD457" s="21"/>
      <c r="CE457" s="21"/>
      <c r="CF457" s="21"/>
      <c r="CG457" s="21"/>
      <c r="CH457" s="21"/>
      <c r="CI457" s="21"/>
      <c r="CJ457" s="21"/>
      <c r="CK457" s="21"/>
      <c r="CL457" s="21"/>
      <c r="CM457" s="21"/>
      <c r="CN457" s="21"/>
      <c r="CO457" s="21"/>
      <c r="CP457" s="21"/>
      <c r="CQ457" s="21"/>
      <c r="CR457" s="21"/>
      <c r="CS457" s="21"/>
      <c r="CT457" s="21"/>
      <c r="CU457" s="21"/>
      <c r="CV457" s="21"/>
      <c r="CW457" s="21"/>
      <c r="CX457" s="21"/>
      <c r="CY457" s="21"/>
      <c r="CZ457" s="21"/>
      <c r="DA457" s="21"/>
      <c r="DB457" s="21"/>
      <c r="DC457" s="21"/>
      <c r="DD457" s="21"/>
      <c r="DE457" s="21"/>
      <c r="DF457" s="21"/>
      <c r="DG457" s="21"/>
      <c r="DH457" s="21"/>
      <c r="DI457" s="21"/>
      <c r="DJ457" s="21"/>
      <c r="DK457" s="21"/>
      <c r="DL457" s="21"/>
      <c r="DM457" s="21"/>
      <c r="DN457" s="21"/>
      <c r="DO457" s="21"/>
      <c r="DP457" s="21"/>
      <c r="DQ457" s="21"/>
      <c r="DR457" s="21"/>
      <c r="DS457" s="21"/>
      <c r="DT457" s="21"/>
      <c r="DU457" s="21"/>
      <c r="DV457" s="21"/>
      <c r="DW457" s="21"/>
      <c r="DX457" s="21"/>
      <c r="DY457" s="21"/>
      <c r="DZ457" s="21"/>
      <c r="EA457" s="21"/>
      <c r="EB457" s="21"/>
      <c r="EC457" s="21"/>
      <c r="ED457" s="21"/>
      <c r="EE457" s="21"/>
      <c r="EF457" s="21"/>
      <c r="EG457" s="21"/>
      <c r="EH457" s="21"/>
      <c r="EI457" s="21"/>
      <c r="EJ457" s="21"/>
      <c r="EK457" s="21"/>
      <c r="EL457" s="21"/>
      <c r="EM457" s="21"/>
      <c r="EN457" s="21"/>
      <c r="EO457" s="21"/>
      <c r="EP457" s="21"/>
      <c r="EQ457" s="21"/>
      <c r="ER457" s="21"/>
      <c r="ES457" s="21"/>
      <c r="ET457" s="21"/>
      <c r="EU457" s="21"/>
      <c r="EV457" s="21"/>
      <c r="EW457" s="21"/>
      <c r="EX457" s="21"/>
      <c r="EY457" s="21"/>
      <c r="EZ457" s="21"/>
      <c r="FA457" s="21"/>
      <c r="FB457" s="21"/>
      <c r="FC457" s="21"/>
      <c r="FD457" s="21"/>
      <c r="FE457" s="21"/>
      <c r="FF457" s="21"/>
      <c r="FG457" s="21"/>
      <c r="FH457" s="21"/>
      <c r="FI457" s="21"/>
      <c r="FJ457" s="21"/>
      <c r="FK457" s="21"/>
      <c r="FL457" s="21"/>
      <c r="FM457" s="21"/>
      <c r="FN457" s="21"/>
      <c r="FO457" s="21"/>
    </row>
    <row r="458" spans="70:171" s="13" customFormat="1" ht="15" customHeight="1" x14ac:dyDescent="0.2">
      <c r="BR458" s="21"/>
      <c r="BS458" s="21"/>
      <c r="BT458" s="21"/>
      <c r="BU458" s="21"/>
      <c r="BV458" s="21"/>
      <c r="BW458" s="21"/>
      <c r="BX458" s="21"/>
      <c r="BY458" s="21"/>
      <c r="BZ458" s="21"/>
      <c r="CA458" s="21"/>
      <c r="CB458" s="21"/>
      <c r="CC458" s="21"/>
      <c r="CD458" s="21"/>
      <c r="CE458" s="21"/>
      <c r="CF458" s="21"/>
      <c r="CG458" s="21"/>
      <c r="CH458" s="21"/>
      <c r="CI458" s="21"/>
      <c r="CJ458" s="21"/>
      <c r="CK458" s="21"/>
      <c r="CL458" s="21"/>
      <c r="CM458" s="21"/>
      <c r="CN458" s="21"/>
      <c r="CO458" s="21"/>
      <c r="CP458" s="21"/>
      <c r="CQ458" s="21"/>
      <c r="CR458" s="21"/>
      <c r="CS458" s="21"/>
      <c r="CT458" s="21"/>
      <c r="CU458" s="21"/>
      <c r="CV458" s="21"/>
      <c r="CW458" s="21"/>
      <c r="CX458" s="21"/>
      <c r="CY458" s="21"/>
      <c r="CZ458" s="21"/>
      <c r="DA458" s="21"/>
      <c r="DB458" s="21"/>
      <c r="DC458" s="21"/>
      <c r="DD458" s="21"/>
      <c r="DE458" s="21"/>
      <c r="DF458" s="21"/>
      <c r="DG458" s="21"/>
      <c r="DH458" s="21"/>
      <c r="DI458" s="21"/>
      <c r="DJ458" s="21"/>
      <c r="DK458" s="21"/>
      <c r="DL458" s="21"/>
      <c r="DM458" s="21"/>
      <c r="DN458" s="21"/>
      <c r="DO458" s="21"/>
      <c r="DP458" s="21"/>
      <c r="DQ458" s="21"/>
      <c r="DR458" s="21"/>
      <c r="DS458" s="21"/>
      <c r="DT458" s="21"/>
      <c r="DU458" s="21"/>
      <c r="DV458" s="21"/>
      <c r="DW458" s="21"/>
      <c r="DX458" s="21"/>
      <c r="DY458" s="21"/>
      <c r="DZ458" s="21"/>
      <c r="EA458" s="21"/>
      <c r="EB458" s="21"/>
      <c r="EC458" s="21"/>
      <c r="ED458" s="21"/>
      <c r="EE458" s="21"/>
      <c r="EF458" s="21"/>
      <c r="EG458" s="21"/>
      <c r="EH458" s="21"/>
      <c r="EI458" s="21"/>
      <c r="EJ458" s="21"/>
      <c r="EK458" s="21"/>
      <c r="EL458" s="21"/>
      <c r="EM458" s="21"/>
      <c r="EN458" s="21"/>
      <c r="EO458" s="21"/>
      <c r="EP458" s="21"/>
      <c r="EQ458" s="21"/>
      <c r="ER458" s="21"/>
      <c r="ES458" s="21"/>
      <c r="ET458" s="21"/>
      <c r="EU458" s="21"/>
      <c r="EV458" s="21"/>
      <c r="EW458" s="21"/>
      <c r="EX458" s="21"/>
      <c r="EY458" s="21"/>
      <c r="EZ458" s="21"/>
      <c r="FA458" s="21"/>
      <c r="FB458" s="21"/>
      <c r="FC458" s="21"/>
      <c r="FD458" s="21"/>
      <c r="FE458" s="21"/>
      <c r="FF458" s="21"/>
      <c r="FG458" s="21"/>
      <c r="FH458" s="21"/>
      <c r="FI458" s="21"/>
      <c r="FJ458" s="21"/>
      <c r="FK458" s="21"/>
      <c r="FL458" s="21"/>
      <c r="FM458" s="21"/>
      <c r="FN458" s="21"/>
      <c r="FO458" s="21"/>
    </row>
    <row r="459" spans="70:171" s="13" customFormat="1" ht="15" customHeight="1" x14ac:dyDescent="0.2">
      <c r="BR459" s="21"/>
      <c r="BS459" s="21"/>
      <c r="BT459" s="21"/>
      <c r="BU459" s="21"/>
      <c r="BV459" s="21"/>
      <c r="BW459" s="21"/>
      <c r="BX459" s="21"/>
      <c r="BY459" s="21"/>
      <c r="BZ459" s="21"/>
      <c r="CA459" s="21"/>
      <c r="CB459" s="21"/>
      <c r="CC459" s="21"/>
      <c r="CD459" s="21"/>
      <c r="CE459" s="21"/>
      <c r="CF459" s="21"/>
      <c r="CG459" s="21"/>
      <c r="CH459" s="21"/>
      <c r="CI459" s="21"/>
      <c r="CJ459" s="21"/>
      <c r="CK459" s="21"/>
      <c r="CL459" s="21"/>
      <c r="CM459" s="21"/>
      <c r="CN459" s="21"/>
      <c r="CO459" s="21"/>
      <c r="CP459" s="21"/>
      <c r="CQ459" s="21"/>
      <c r="CR459" s="21"/>
      <c r="CS459" s="21"/>
      <c r="CT459" s="21"/>
      <c r="CU459" s="21"/>
      <c r="CV459" s="21"/>
      <c r="CW459" s="21"/>
      <c r="CX459" s="21"/>
      <c r="CY459" s="21"/>
      <c r="CZ459" s="21"/>
      <c r="DA459" s="21"/>
      <c r="DB459" s="21"/>
      <c r="DC459" s="21"/>
      <c r="DD459" s="21"/>
      <c r="DE459" s="21"/>
      <c r="DF459" s="21"/>
      <c r="DG459" s="21"/>
      <c r="DH459" s="21"/>
      <c r="DI459" s="21"/>
      <c r="DJ459" s="21"/>
      <c r="DK459" s="21"/>
      <c r="DL459" s="21"/>
      <c r="DM459" s="21"/>
      <c r="DN459" s="21"/>
      <c r="DO459" s="21"/>
      <c r="DP459" s="21"/>
      <c r="DQ459" s="21"/>
      <c r="DR459" s="21"/>
      <c r="DS459" s="21"/>
      <c r="DT459" s="21"/>
      <c r="DU459" s="21"/>
      <c r="DV459" s="21"/>
      <c r="DW459" s="21"/>
      <c r="DX459" s="21"/>
      <c r="DY459" s="21"/>
      <c r="DZ459" s="21"/>
      <c r="EA459" s="21"/>
      <c r="EB459" s="21"/>
      <c r="EC459" s="21"/>
      <c r="ED459" s="21"/>
      <c r="EE459" s="21"/>
      <c r="EF459" s="21"/>
      <c r="EG459" s="21"/>
      <c r="EH459" s="21"/>
      <c r="EI459" s="21"/>
      <c r="EJ459" s="21"/>
      <c r="EK459" s="21"/>
      <c r="EL459" s="21"/>
      <c r="EM459" s="21"/>
      <c r="EN459" s="21"/>
      <c r="EO459" s="21"/>
      <c r="EP459" s="21"/>
      <c r="EQ459" s="21"/>
      <c r="ER459" s="21"/>
      <c r="ES459" s="21"/>
      <c r="ET459" s="21"/>
      <c r="EU459" s="21"/>
      <c r="EV459" s="21"/>
      <c r="EW459" s="21"/>
      <c r="EX459" s="21"/>
      <c r="EY459" s="21"/>
      <c r="EZ459" s="21"/>
      <c r="FA459" s="21"/>
      <c r="FB459" s="21"/>
      <c r="FC459" s="21"/>
      <c r="FD459" s="21"/>
      <c r="FE459" s="21"/>
      <c r="FF459" s="21"/>
      <c r="FG459" s="21"/>
      <c r="FH459" s="21"/>
      <c r="FI459" s="21"/>
      <c r="FJ459" s="21"/>
      <c r="FK459" s="21"/>
      <c r="FL459" s="21"/>
      <c r="FM459" s="21"/>
      <c r="FN459" s="21"/>
      <c r="FO459" s="21"/>
    </row>
    <row r="460" spans="70:171" s="13" customFormat="1" ht="15" customHeight="1" x14ac:dyDescent="0.2">
      <c r="BR460" s="21"/>
      <c r="BS460" s="21"/>
      <c r="BT460" s="21"/>
      <c r="BU460" s="21"/>
      <c r="BV460" s="21"/>
      <c r="BW460" s="21"/>
      <c r="BX460" s="21"/>
      <c r="BY460" s="21"/>
      <c r="BZ460" s="21"/>
      <c r="CA460" s="21"/>
      <c r="CB460" s="21"/>
      <c r="CC460" s="21"/>
      <c r="CD460" s="21"/>
      <c r="CE460" s="21"/>
      <c r="CF460" s="21"/>
      <c r="CG460" s="21"/>
      <c r="CH460" s="21"/>
      <c r="CI460" s="21"/>
      <c r="CJ460" s="21"/>
      <c r="CK460" s="21"/>
      <c r="CL460" s="21"/>
      <c r="CM460" s="21"/>
      <c r="CN460" s="21"/>
      <c r="CO460" s="21"/>
      <c r="CP460" s="21"/>
      <c r="CQ460" s="21"/>
      <c r="CR460" s="21"/>
      <c r="CS460" s="21"/>
      <c r="CT460" s="21"/>
      <c r="CU460" s="21"/>
      <c r="CV460" s="21"/>
      <c r="CW460" s="21"/>
      <c r="CX460" s="21"/>
      <c r="CY460" s="21"/>
      <c r="CZ460" s="21"/>
      <c r="DA460" s="21"/>
      <c r="DB460" s="21"/>
      <c r="DC460" s="21"/>
      <c r="DD460" s="21"/>
      <c r="DE460" s="21"/>
      <c r="DF460" s="21"/>
      <c r="DG460" s="21"/>
      <c r="DH460" s="21"/>
      <c r="DI460" s="21"/>
      <c r="DJ460" s="21"/>
      <c r="DK460" s="21"/>
      <c r="DL460" s="21"/>
      <c r="DM460" s="21"/>
      <c r="DN460" s="21"/>
      <c r="DO460" s="21"/>
      <c r="DP460" s="21"/>
      <c r="DQ460" s="21"/>
      <c r="DR460" s="21"/>
      <c r="DS460" s="21"/>
      <c r="DT460" s="21"/>
      <c r="DU460" s="21"/>
      <c r="DV460" s="21"/>
      <c r="DW460" s="21"/>
      <c r="DX460" s="21"/>
      <c r="DY460" s="21"/>
      <c r="DZ460" s="21"/>
      <c r="EA460" s="21"/>
      <c r="EB460" s="21"/>
      <c r="EC460" s="21"/>
      <c r="ED460" s="21"/>
      <c r="EE460" s="21"/>
      <c r="EF460" s="21"/>
      <c r="EG460" s="21"/>
      <c r="EH460" s="21"/>
      <c r="EI460" s="21"/>
      <c r="EJ460" s="21"/>
      <c r="EK460" s="21"/>
      <c r="EL460" s="21"/>
      <c r="EM460" s="21"/>
      <c r="EN460" s="21"/>
      <c r="EO460" s="21"/>
      <c r="EP460" s="21"/>
      <c r="EQ460" s="21"/>
      <c r="ER460" s="21"/>
      <c r="ES460" s="21"/>
      <c r="ET460" s="21"/>
      <c r="EU460" s="21"/>
      <c r="EV460" s="21"/>
      <c r="EW460" s="21"/>
      <c r="EX460" s="21"/>
      <c r="EY460" s="21"/>
      <c r="EZ460" s="21"/>
      <c r="FA460" s="21"/>
      <c r="FB460" s="21"/>
      <c r="FC460" s="21"/>
      <c r="FD460" s="21"/>
      <c r="FE460" s="21"/>
      <c r="FF460" s="21"/>
      <c r="FG460" s="21"/>
      <c r="FH460" s="21"/>
      <c r="FI460" s="21"/>
      <c r="FJ460" s="21"/>
      <c r="FK460" s="21"/>
      <c r="FL460" s="21"/>
      <c r="FM460" s="21"/>
      <c r="FN460" s="21"/>
      <c r="FO460" s="21"/>
    </row>
    <row r="461" spans="70:171" s="13" customFormat="1" ht="15" customHeight="1" x14ac:dyDescent="0.2">
      <c r="BR461" s="21"/>
      <c r="BS461" s="21"/>
      <c r="BT461" s="21"/>
      <c r="BU461" s="21"/>
      <c r="BV461" s="21"/>
      <c r="BW461" s="21"/>
      <c r="BX461" s="21"/>
      <c r="BY461" s="21"/>
      <c r="BZ461" s="21"/>
      <c r="CA461" s="21"/>
      <c r="CB461" s="21"/>
      <c r="CC461" s="21"/>
      <c r="CD461" s="21"/>
      <c r="CE461" s="21"/>
      <c r="CF461" s="21"/>
      <c r="CG461" s="21"/>
      <c r="CH461" s="21"/>
      <c r="CI461" s="21"/>
      <c r="CJ461" s="21"/>
      <c r="CK461" s="21"/>
      <c r="CL461" s="21"/>
      <c r="CM461" s="21"/>
      <c r="CN461" s="21"/>
      <c r="CO461" s="21"/>
      <c r="CP461" s="21"/>
      <c r="CQ461" s="21"/>
      <c r="CR461" s="21"/>
      <c r="CS461" s="21"/>
      <c r="CT461" s="21"/>
      <c r="CU461" s="21"/>
      <c r="CV461" s="21"/>
      <c r="CW461" s="21"/>
      <c r="CX461" s="21"/>
      <c r="CY461" s="21"/>
      <c r="CZ461" s="21"/>
      <c r="DA461" s="21"/>
      <c r="DB461" s="21"/>
      <c r="DC461" s="21"/>
      <c r="DD461" s="21"/>
      <c r="DE461" s="21"/>
      <c r="DF461" s="21"/>
      <c r="DG461" s="21"/>
      <c r="DH461" s="21"/>
      <c r="DI461" s="21"/>
      <c r="DJ461" s="21"/>
      <c r="DK461" s="21"/>
      <c r="DL461" s="21"/>
      <c r="DM461" s="21"/>
      <c r="DN461" s="21"/>
      <c r="DO461" s="21"/>
      <c r="DP461" s="21"/>
      <c r="DQ461" s="21"/>
      <c r="DR461" s="21"/>
      <c r="DS461" s="21"/>
      <c r="DT461" s="21"/>
      <c r="DU461" s="21"/>
      <c r="DV461" s="21"/>
      <c r="DW461" s="21"/>
      <c r="DX461" s="21"/>
      <c r="DY461" s="21"/>
      <c r="DZ461" s="21"/>
      <c r="EA461" s="21"/>
      <c r="EB461" s="21"/>
      <c r="EC461" s="21"/>
      <c r="ED461" s="21"/>
      <c r="EE461" s="21"/>
      <c r="EF461" s="21"/>
      <c r="EG461" s="21"/>
      <c r="EH461" s="21"/>
      <c r="EI461" s="21"/>
      <c r="EJ461" s="21"/>
      <c r="EK461" s="21"/>
      <c r="EL461" s="21"/>
      <c r="EM461" s="21"/>
      <c r="EN461" s="21"/>
      <c r="EO461" s="21"/>
      <c r="EP461" s="21"/>
      <c r="EQ461" s="21"/>
      <c r="ER461" s="21"/>
      <c r="ES461" s="21"/>
      <c r="ET461" s="21"/>
      <c r="EU461" s="21"/>
      <c r="EV461" s="21"/>
      <c r="EW461" s="21"/>
      <c r="EX461" s="21"/>
      <c r="EY461" s="21"/>
      <c r="EZ461" s="21"/>
      <c r="FA461" s="21"/>
      <c r="FB461" s="21"/>
      <c r="FC461" s="21"/>
      <c r="FD461" s="21"/>
      <c r="FE461" s="21"/>
      <c r="FF461" s="21"/>
      <c r="FG461" s="21"/>
      <c r="FH461" s="21"/>
      <c r="FI461" s="21"/>
      <c r="FJ461" s="21"/>
      <c r="FK461" s="21"/>
      <c r="FL461" s="21"/>
      <c r="FM461" s="21"/>
      <c r="FN461" s="21"/>
      <c r="FO461" s="21"/>
    </row>
    <row r="462" spans="70:171" s="13" customFormat="1" ht="15" customHeight="1" x14ac:dyDescent="0.2">
      <c r="BR462" s="21"/>
      <c r="BS462" s="21"/>
      <c r="BT462" s="21"/>
      <c r="BU462" s="21"/>
      <c r="BV462" s="21"/>
      <c r="BW462" s="21"/>
      <c r="BX462" s="21"/>
      <c r="BY462" s="21"/>
      <c r="BZ462" s="21"/>
      <c r="CA462" s="21"/>
      <c r="CB462" s="21"/>
      <c r="CC462" s="21"/>
      <c r="CD462" s="21"/>
      <c r="CE462" s="21"/>
      <c r="CF462" s="21"/>
      <c r="CG462" s="21"/>
      <c r="CH462" s="21"/>
      <c r="CI462" s="21"/>
      <c r="CJ462" s="21"/>
      <c r="CK462" s="21"/>
      <c r="CL462" s="21"/>
      <c r="CM462" s="21"/>
      <c r="CN462" s="21"/>
      <c r="CO462" s="21"/>
      <c r="CP462" s="21"/>
      <c r="CQ462" s="21"/>
      <c r="CR462" s="21"/>
      <c r="CS462" s="21"/>
      <c r="CT462" s="21"/>
      <c r="CU462" s="21"/>
      <c r="CV462" s="21"/>
      <c r="CW462" s="21"/>
      <c r="CX462" s="21"/>
      <c r="CY462" s="21"/>
      <c r="CZ462" s="21"/>
      <c r="DA462" s="21"/>
      <c r="DB462" s="21"/>
      <c r="DC462" s="21"/>
      <c r="DD462" s="21"/>
      <c r="DE462" s="21"/>
      <c r="DF462" s="21"/>
      <c r="DG462" s="21"/>
      <c r="DH462" s="21"/>
      <c r="DI462" s="21"/>
      <c r="DJ462" s="21"/>
      <c r="DK462" s="21"/>
      <c r="DL462" s="21"/>
      <c r="DM462" s="21"/>
      <c r="DN462" s="21"/>
      <c r="DO462" s="21"/>
      <c r="DP462" s="21"/>
      <c r="DQ462" s="21"/>
      <c r="DR462" s="21"/>
      <c r="DS462" s="21"/>
      <c r="DT462" s="21"/>
      <c r="DU462" s="21"/>
      <c r="DV462" s="21"/>
      <c r="DW462" s="21"/>
      <c r="DX462" s="21"/>
      <c r="DY462" s="21"/>
      <c r="DZ462" s="21"/>
      <c r="EA462" s="21"/>
      <c r="EB462" s="21"/>
      <c r="EC462" s="21"/>
      <c r="ED462" s="21"/>
      <c r="EE462" s="21"/>
      <c r="EF462" s="21"/>
      <c r="EG462" s="21"/>
      <c r="EH462" s="21"/>
      <c r="EI462" s="21"/>
      <c r="EJ462" s="21"/>
      <c r="EK462" s="21"/>
      <c r="EL462" s="21"/>
      <c r="EM462" s="21"/>
      <c r="EN462" s="21"/>
      <c r="EO462" s="21"/>
      <c r="EP462" s="21"/>
      <c r="EQ462" s="21"/>
      <c r="ER462" s="21"/>
      <c r="ES462" s="21"/>
      <c r="ET462" s="21"/>
      <c r="EU462" s="21"/>
      <c r="EV462" s="21"/>
      <c r="EW462" s="21"/>
      <c r="EX462" s="21"/>
      <c r="EY462" s="21"/>
      <c r="EZ462" s="21"/>
      <c r="FA462" s="21"/>
      <c r="FB462" s="21"/>
      <c r="FC462" s="21"/>
      <c r="FD462" s="21"/>
      <c r="FE462" s="21"/>
      <c r="FF462" s="21"/>
      <c r="FG462" s="21"/>
      <c r="FH462" s="21"/>
      <c r="FI462" s="21"/>
      <c r="FJ462" s="21"/>
      <c r="FK462" s="21"/>
      <c r="FL462" s="21"/>
      <c r="FM462" s="21"/>
      <c r="FN462" s="21"/>
      <c r="FO462"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35FD-1776-4A2B-90B0-4F9E1C79C127}">
  <dimension ref="B1:Z21"/>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21" width="9.140625" style="127"/>
    <col min="22"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OFFSET(SPROG!$B$18,0,SPROG!$B$2)</f>
        <v>GLATRØR</v>
      </c>
    </row>
    <row r="4" spans="2:26" ht="30" customHeight="1" x14ac:dyDescent="0.25">
      <c r="B4" s="67" t="str">
        <f ca="1">OFFSET(SPROG!$B$21,0,SPROG!$B$2)</f>
        <v>Beregningsmetode</v>
      </c>
      <c r="C4" s="34" t="s">
        <v>17</v>
      </c>
      <c r="D4" s="103">
        <f>((C6+D6)/2)-E6</f>
        <v>50</v>
      </c>
      <c r="E4" s="103">
        <f>TRUNC((C6-D6)/LN((C6-E6)/(D6-E6)),2)</f>
        <v>49.83</v>
      </c>
      <c r="F4" s="103" t="str">
        <f>LEFT($C$4,1)</f>
        <v>A</v>
      </c>
      <c r="G4" s="67"/>
    </row>
    <row r="5" spans="2:26" s="112" customFormat="1" ht="2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Q5" s="158"/>
      <c r="R5" s="158"/>
      <c r="S5" s="158"/>
      <c r="T5" s="158"/>
      <c r="U5" s="158"/>
      <c r="V5" s="160"/>
      <c r="W5" s="160"/>
      <c r="X5" s="160"/>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c r="P6" s="100"/>
    </row>
    <row r="7" spans="2:26" ht="9.9499999999999993" customHeight="1" x14ac:dyDescent="0.25">
      <c r="B7" s="104"/>
      <c r="H7" s="100"/>
      <c r="I7" s="100"/>
      <c r="J7" s="100"/>
      <c r="K7" s="100"/>
      <c r="L7" s="100"/>
      <c r="M7" s="100"/>
      <c r="N7" s="100"/>
      <c r="O7" s="100"/>
      <c r="P7" s="100"/>
    </row>
    <row r="8" spans="2:26" ht="20.100000000000001" customHeight="1" x14ac:dyDescent="0.25">
      <c r="B8" s="69" t="str">
        <f ca="1">OFFSET(SPROG!$B$36,0,SPROG!$B$2)</f>
        <v>Konfiguration</v>
      </c>
      <c r="C8" s="69"/>
      <c r="D8" s="69" t="str">
        <f ca="1">OFFSET(SPROG!$B$37,0,SPROG!$B$2)</f>
        <v>Type</v>
      </c>
      <c r="E8" s="69"/>
      <c r="F8" s="69" t="str">
        <f ca="1">OFFSET(SPROG!$B$32,0,SPROG!$B$2)</f>
        <v>Længde - mm</v>
      </c>
      <c r="G8" s="69" t="str">
        <f ca="1">OFFSET(SPROG!$B$31,0,SPROG!$B$2)&amp;G6&amp;" mm"</f>
        <v>Ydelse ved 1000 mm</v>
      </c>
      <c r="H8" s="100"/>
      <c r="I8" s="100"/>
      <c r="J8" s="100"/>
      <c r="K8" s="100"/>
      <c r="L8" s="100"/>
      <c r="M8" s="100"/>
      <c r="N8" s="100"/>
      <c r="O8" s="100"/>
      <c r="P8" s="100"/>
    </row>
    <row r="9" spans="2:26" ht="20.100000000000001" customHeight="1" thickBot="1" x14ac:dyDescent="0.3">
      <c r="B9" s="75"/>
      <c r="C9" s="75"/>
      <c r="D9" s="113" t="s">
        <v>183</v>
      </c>
      <c r="E9" s="77"/>
      <c r="F9" s="114">
        <f t="shared" ref="F9:F14" si="0">$G$6</f>
        <v>1000</v>
      </c>
      <c r="G9" s="78">
        <f>ROUND('Data ALL'!B16-('Data ALL'!B16*'Data ALL'!C16),0)</f>
        <v>159</v>
      </c>
      <c r="H9" s="100"/>
      <c r="I9" s="100"/>
      <c r="J9" s="100"/>
      <c r="K9" s="100"/>
      <c r="L9" s="100"/>
      <c r="M9" s="100"/>
      <c r="N9" s="100"/>
      <c r="O9" s="100"/>
      <c r="P9" s="100"/>
    </row>
    <row r="10" spans="2:26" ht="20.100000000000001" customHeight="1" thickBot="1" x14ac:dyDescent="0.3">
      <c r="B10" s="79"/>
      <c r="C10" s="80"/>
      <c r="D10" s="115" t="s">
        <v>184</v>
      </c>
      <c r="E10" s="81"/>
      <c r="F10" s="81">
        <f t="shared" si="0"/>
        <v>1000</v>
      </c>
      <c r="G10" s="78">
        <f>ROUND('Data ALL'!B17-('Data ALL'!B17*'Data ALL'!C17),0)</f>
        <v>186</v>
      </c>
      <c r="H10" s="100"/>
      <c r="I10" s="100"/>
      <c r="J10" s="100"/>
      <c r="K10" s="100"/>
      <c r="L10" s="100"/>
      <c r="M10" s="100"/>
      <c r="N10" s="100"/>
      <c r="O10" s="100"/>
      <c r="P10" s="100"/>
    </row>
    <row r="11" spans="2:26" ht="20.100000000000001" customHeight="1" thickBot="1" x14ac:dyDescent="0.3">
      <c r="B11" s="79"/>
      <c r="C11" s="79"/>
      <c r="D11" s="115" t="s">
        <v>185</v>
      </c>
      <c r="E11" s="81"/>
      <c r="F11" s="81">
        <f t="shared" si="0"/>
        <v>1000</v>
      </c>
      <c r="G11" s="78">
        <f>ROUND('Data ALL'!B18-('Data ALL'!B18*'Data ALL'!C18),0)</f>
        <v>183</v>
      </c>
      <c r="H11" s="100"/>
      <c r="I11" s="100"/>
      <c r="J11" s="100"/>
      <c r="K11" s="100"/>
      <c r="L11" s="100"/>
      <c r="M11" s="100"/>
      <c r="N11" s="100"/>
      <c r="O11" s="100"/>
      <c r="P11" s="100"/>
    </row>
    <row r="12" spans="2:26" ht="20.100000000000001" customHeight="1" thickBot="1" x14ac:dyDescent="0.3">
      <c r="B12" s="79"/>
      <c r="C12" s="79"/>
      <c r="D12" s="115" t="s">
        <v>186</v>
      </c>
      <c r="E12" s="81"/>
      <c r="F12" s="81">
        <f t="shared" si="0"/>
        <v>1000</v>
      </c>
      <c r="G12" s="78">
        <f>ROUND('Data ALL'!B19-('Data ALL'!B19*'Data ALL'!C19),0)</f>
        <v>194</v>
      </c>
      <c r="H12" s="100"/>
      <c r="I12" s="100"/>
      <c r="J12" s="100"/>
      <c r="K12" s="100"/>
      <c r="L12" s="100"/>
      <c r="M12" s="100"/>
      <c r="N12" s="100"/>
      <c r="O12" s="100"/>
      <c r="P12" s="100"/>
    </row>
    <row r="13" spans="2:26" ht="20.100000000000001" customHeight="1" thickBot="1" x14ac:dyDescent="0.3">
      <c r="B13" s="79"/>
      <c r="C13" s="79"/>
      <c r="D13" s="115" t="s">
        <v>187</v>
      </c>
      <c r="E13" s="81"/>
      <c r="F13" s="81">
        <f t="shared" si="0"/>
        <v>1000</v>
      </c>
      <c r="G13" s="78">
        <f>ROUND('Data ALL'!B20-('Data ALL'!B20*'Data ALL'!C20),0)</f>
        <v>217</v>
      </c>
      <c r="H13" s="100"/>
      <c r="I13" s="100"/>
      <c r="J13" s="100"/>
      <c r="K13" s="100"/>
      <c r="L13" s="100"/>
      <c r="M13" s="100"/>
      <c r="N13" s="100"/>
      <c r="O13" s="100"/>
      <c r="P13" s="100"/>
    </row>
    <row r="14" spans="2:26" ht="20.100000000000001" customHeight="1" thickBot="1" x14ac:dyDescent="0.3">
      <c r="B14" s="79"/>
      <c r="C14" s="79"/>
      <c r="D14" s="115" t="s">
        <v>188</v>
      </c>
      <c r="E14" s="81"/>
      <c r="F14" s="81">
        <f t="shared" si="0"/>
        <v>1000</v>
      </c>
      <c r="G14" s="78">
        <f>ROUND('Data ALL'!B21-('Data ALL'!B21*'Data ALL'!C21),0)</f>
        <v>235</v>
      </c>
      <c r="H14" s="100"/>
      <c r="I14" s="100"/>
      <c r="J14" s="100"/>
      <c r="K14" s="100"/>
      <c r="L14" s="100"/>
      <c r="M14" s="100"/>
      <c r="N14" s="100"/>
      <c r="O14" s="100"/>
      <c r="P14" s="100"/>
    </row>
    <row r="15" spans="2:26" ht="20.100000000000001" customHeight="1" x14ac:dyDescent="0.25">
      <c r="C15" s="90"/>
      <c r="G15" s="63"/>
      <c r="M15" s="152"/>
      <c r="N15" s="152"/>
    </row>
    <row r="16" spans="2:26" ht="20.100000000000001" customHeight="1" x14ac:dyDescent="0.25">
      <c r="B16" s="97" t="str">
        <f ca="1">OFFSET(SPROG!$B$60,0,SPROG!$B$2)</f>
        <v>Min. Længde: 400 mm. Maks. Længde: 6000 mm. 
Kontakt venligst MEINERTZ for specialstørrelser og specialløsninger.</v>
      </c>
      <c r="C16" s="90"/>
      <c r="G16" s="63"/>
      <c r="M16" s="152"/>
      <c r="N16" s="152"/>
    </row>
    <row r="17" spans="2:26" s="97" customFormat="1" ht="20.100000000000001" customHeight="1" x14ac:dyDescent="0.25">
      <c r="B17" s="97" t="str">
        <f ca="1">OFFSET(SPROG!$B$47,0,SPROG!$B$2)</f>
        <v>Nominel ydelse</v>
      </c>
      <c r="C17" s="97" t="s">
        <v>20</v>
      </c>
      <c r="H17" s="144"/>
      <c r="I17" s="146"/>
      <c r="J17" s="146"/>
      <c r="K17" s="146"/>
      <c r="L17" s="146"/>
      <c r="M17" s="146"/>
      <c r="N17" s="146"/>
      <c r="O17" s="144"/>
      <c r="P17" s="144"/>
      <c r="Q17" s="146"/>
      <c r="R17" s="146"/>
      <c r="S17" s="146"/>
      <c r="T17" s="146"/>
      <c r="U17" s="146"/>
      <c r="V17" s="155"/>
      <c r="W17" s="155"/>
      <c r="X17" s="155"/>
      <c r="Y17" s="155"/>
      <c r="Z17" s="155"/>
    </row>
    <row r="18" spans="2:26" s="97" customFormat="1" ht="20.100000000000001" customHeight="1" x14ac:dyDescent="0.25">
      <c r="B18" s="97" t="str">
        <f ca="1">OFFSET(SPROG!$B$48,0,SPROG!$B$2)</f>
        <v>Omregningsfaktor</v>
      </c>
      <c r="C18" s="98" t="s">
        <v>263</v>
      </c>
      <c r="D18" s="109"/>
      <c r="H18" s="144"/>
      <c r="I18" s="146"/>
      <c r="J18" s="146"/>
      <c r="K18" s="146"/>
      <c r="L18" s="146"/>
      <c r="M18" s="146"/>
      <c r="N18" s="146"/>
      <c r="O18" s="146"/>
      <c r="P18" s="146"/>
      <c r="Q18" s="146"/>
      <c r="R18" s="146"/>
      <c r="S18" s="146"/>
      <c r="T18" s="146"/>
      <c r="U18" s="146"/>
      <c r="V18" s="155"/>
      <c r="W18" s="155"/>
      <c r="X18" s="155"/>
      <c r="Y18" s="155"/>
      <c r="Z18" s="155"/>
    </row>
    <row r="19" spans="2:26" s="97" customFormat="1" ht="39.950000000000003" customHeight="1" x14ac:dyDescent="0.25">
      <c r="B19"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19" s="178"/>
      <c r="D19" s="178"/>
      <c r="E19" s="178"/>
      <c r="F19" s="178"/>
      <c r="G19" s="178"/>
      <c r="H19" s="144"/>
      <c r="I19" s="146"/>
      <c r="J19" s="146"/>
      <c r="K19" s="146"/>
      <c r="L19" s="146"/>
      <c r="M19" s="146"/>
      <c r="N19" s="146"/>
      <c r="O19" s="146"/>
      <c r="P19" s="146"/>
      <c r="Q19" s="146"/>
      <c r="R19" s="146"/>
      <c r="S19" s="146"/>
      <c r="T19" s="146"/>
      <c r="U19" s="146"/>
      <c r="V19" s="155"/>
      <c r="W19" s="155"/>
      <c r="X19" s="155"/>
      <c r="Y19" s="155"/>
      <c r="Z19" s="155"/>
    </row>
    <row r="20" spans="2:26" s="97" customFormat="1" ht="21" customHeight="1" x14ac:dyDescent="0.25">
      <c r="H20" s="144"/>
      <c r="I20" s="146"/>
      <c r="J20" s="146"/>
      <c r="K20" s="146"/>
      <c r="L20" s="146"/>
      <c r="M20" s="146"/>
      <c r="N20" s="146"/>
      <c r="O20" s="146"/>
      <c r="P20" s="146"/>
      <c r="Q20" s="146"/>
      <c r="R20" s="146"/>
      <c r="S20" s="146"/>
      <c r="T20" s="146"/>
      <c r="U20" s="146"/>
      <c r="V20" s="155"/>
      <c r="W20" s="155"/>
      <c r="X20" s="155"/>
      <c r="Y20" s="155"/>
      <c r="Z20" s="155"/>
    </row>
    <row r="21" spans="2:26" ht="21" customHeight="1" x14ac:dyDescent="0.25">
      <c r="B21" s="110"/>
    </row>
  </sheetData>
  <sheetProtection algorithmName="SHA-512" hashValue="w0+c1z6oTzaXw760wpxzaUnLmNJW2KLEADC8+fkhwG50WVJASQ10LaUxA8jRTV/VhpGJ2O/ptwKaZlBQITZOGw==" saltValue="RD4tjMNVWKAd/zvA17g0jw==" spinCount="100000" sheet="1" objects="1" scenarios="1" selectLockedCells="1"/>
  <mergeCells count="1">
    <mergeCell ref="B19:G19"/>
  </mergeCells>
  <conditionalFormatting sqref="C6:F6">
    <cfRule type="expression" dxfId="5" priority="1">
      <formula>$C$6&lt;$D$6+10</formula>
    </cfRule>
  </conditionalFormatting>
  <dataValidations count="1">
    <dataValidation type="whole" allowBlank="1" showInputMessage="1" showErrorMessage="1" errorTitle="Invalid value" error="Please select a value between 400 and 6000" sqref="G6" xr:uid="{42DB18D8-4D7B-4DF6-AE2D-F623D0E4A015}">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CB4918-A7CD-4CE0-9C28-6C44B07B92EA}">
          <x14:formula1>
            <xm:f>Dropdown!$A$2:$A$3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showGridLines="0" showRowColHeaders="0" tabSelected="1"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25"/>
    <col min="9" max="9" width="9.140625" style="127"/>
    <col min="10" max="12" width="14.5703125" style="127" customWidth="1"/>
    <col min="13" max="13" width="14.5703125" style="130" customWidth="1"/>
    <col min="14" max="18" width="9.140625" style="127"/>
    <col min="19"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OFFSET(SPROG!$B$14,0,SPROG!$B$2)</f>
        <v>SKYLINE</v>
      </c>
    </row>
    <row r="4" spans="2:15" ht="30" customHeight="1" x14ac:dyDescent="0.25">
      <c r="B4" s="67" t="str">
        <f ca="1">OFFSET(SPROG!$B$21,0,SPROG!$B$2)</f>
        <v>Beregningsmetode</v>
      </c>
      <c r="C4" s="34" t="s">
        <v>17</v>
      </c>
      <c r="D4" s="103">
        <f>((C6+D6)/2)-E6</f>
        <v>50</v>
      </c>
      <c r="E4" s="103">
        <f>TRUNC((C6-D6)/LN((C6-E6)/(D6-E6)),2)</f>
        <v>49.83</v>
      </c>
      <c r="F4" s="103" t="str">
        <f>LEFT($C$4,1)</f>
        <v>A</v>
      </c>
    </row>
    <row r="5" spans="2:15" ht="20.100000000000001" customHeight="1" x14ac:dyDescent="0.25">
      <c r="B5" s="68"/>
      <c r="C5" s="69" t="str">
        <f ca="1">OFFSET(SPROG!$B$28,0,SPROG!$B$2)</f>
        <v>Fremløb (C°)</v>
      </c>
      <c r="D5" s="69" t="str">
        <f ca="1">OFFSET(SPROG!$B$29,0,SPROG!$B$2)</f>
        <v>Retur (C°)</v>
      </c>
      <c r="E5" s="69" t="str">
        <f ca="1">OFFSET(SPROG!$B$30,0,SPROG!$B$2)</f>
        <v>Rum (C°)</v>
      </c>
      <c r="F5" s="69" t="str">
        <f ca="1">OFFSET(SPROG!$B$33,0,SPROG!$B$2)</f>
        <v>Højde - mm</v>
      </c>
      <c r="G5" s="69" t="str">
        <f ca="1">OFFSET(SPROG!$B$32,0,SPROG!$B$2)</f>
        <v>Længde - mm</v>
      </c>
      <c r="I5" s="100"/>
      <c r="J5" s="100"/>
      <c r="K5" s="100"/>
      <c r="L5" s="100"/>
      <c r="M5" s="100"/>
      <c r="N5" s="100"/>
      <c r="O5" s="130"/>
    </row>
    <row r="6" spans="2:15" ht="20.100000000000001" customHeight="1" x14ac:dyDescent="0.25">
      <c r="B6" s="71" t="str">
        <f>IF($F$4="A","ΔT "&amp;D4,"ΔT "&amp;E4)</f>
        <v>ΔT 50</v>
      </c>
      <c r="C6" s="33">
        <v>75</v>
      </c>
      <c r="D6" s="33">
        <v>65</v>
      </c>
      <c r="E6" s="33">
        <v>20</v>
      </c>
      <c r="F6" s="33">
        <v>70</v>
      </c>
      <c r="G6" s="33">
        <v>1000</v>
      </c>
      <c r="I6" s="100"/>
      <c r="J6" s="100"/>
      <c r="K6" s="100"/>
      <c r="L6" s="100"/>
      <c r="M6" s="100"/>
      <c r="N6" s="100"/>
      <c r="O6" s="130"/>
    </row>
    <row r="7" spans="2:15" ht="9.9499999999999993" customHeight="1" x14ac:dyDescent="0.25">
      <c r="B7" s="104"/>
      <c r="G7" s="100"/>
      <c r="I7" s="100"/>
      <c r="J7" s="100"/>
      <c r="K7" s="100"/>
      <c r="L7" s="100"/>
      <c r="M7" s="100"/>
      <c r="N7" s="100"/>
    </row>
    <row r="8" spans="2:15"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c r="N8" s="100"/>
    </row>
    <row r="9" spans="2:15" ht="20.100000000000001" customHeight="1" thickBot="1" x14ac:dyDescent="0.3">
      <c r="B9" s="75"/>
      <c r="C9" s="75"/>
      <c r="D9" s="76" t="str">
        <f>IF($F$6=70,"SL03","DSL03")</f>
        <v>SL03</v>
      </c>
      <c r="E9" s="77">
        <v>59</v>
      </c>
      <c r="F9" s="77">
        <f>IF(AND($G$6&gt;=KONRAD_DATA!$D$3,$G$6&lt;=KONRAD_DATA!$D$4-IF(MID(D9,2,1)="F",KONRAD_DATA!$D$6,0)),$G$6,"")</f>
        <v>1000</v>
      </c>
      <c r="G9" s="78">
        <f>IF($F$6=70,ROUND(('Data ALL'!E26*($G$6/1000)),0),ROUND((('Data ALL'!E26*'Data ALL'!$F$25)*($G$6/1000)),0))</f>
        <v>262</v>
      </c>
      <c r="H9" s="157"/>
      <c r="I9" s="100"/>
      <c r="J9" s="100"/>
      <c r="K9" s="100"/>
      <c r="L9" s="100"/>
      <c r="M9" s="100"/>
      <c r="N9" s="100"/>
    </row>
    <row r="10" spans="2:15" ht="20.100000000000001" customHeight="1" thickBot="1" x14ac:dyDescent="0.3">
      <c r="B10" s="79"/>
      <c r="C10" s="79"/>
      <c r="D10" s="76" t="str">
        <f>IF($F$6=70,"SL04","DSL04")</f>
        <v>SL04</v>
      </c>
      <c r="E10" s="81">
        <f>E9+24</f>
        <v>83</v>
      </c>
      <c r="F10" s="81">
        <f>IF(AND($G$6&gt;=KONRAD_DATA!$D$3,$G$6&lt;=KONRAD_DATA!$D$4-IF(MID(D10,2,1)="F",KONRAD_DATA!$D$6,0)),$G$6,"")</f>
        <v>1000</v>
      </c>
      <c r="G10" s="78">
        <f>IF($F$6=70,ROUND(('Data ALL'!E27*($G$6/1000)),0),ROUND((('Data ALL'!E27*'Data ALL'!$F$25)*($G$6/1000)),0))</f>
        <v>349</v>
      </c>
      <c r="I10" s="100"/>
      <c r="J10" s="100"/>
      <c r="K10" s="100"/>
      <c r="L10" s="100"/>
      <c r="M10" s="100"/>
      <c r="N10" s="100"/>
    </row>
    <row r="11" spans="2:15" ht="20.100000000000001" customHeight="1" thickBot="1" x14ac:dyDescent="0.3">
      <c r="B11" s="79"/>
      <c r="C11" s="79"/>
      <c r="D11" s="76" t="str">
        <f>IF($F$6=70,"SL05","DSL05")</f>
        <v>SL05</v>
      </c>
      <c r="E11" s="81">
        <f t="shared" ref="E11:E20" si="0">E10+24</f>
        <v>107</v>
      </c>
      <c r="F11" s="81">
        <f>IF(AND($G$6&gt;=KONRAD_DATA!$D$3,$G$6&lt;=KONRAD_DATA!$D$4-IF(MID(D11,2,1)="F",KONRAD_DATA!$D$6,0)),$G$6,"")</f>
        <v>1000</v>
      </c>
      <c r="G11" s="78">
        <f>IF($F$6=70,ROUND(('Data ALL'!E28*($G$6/1000)),0),ROUND((('Data ALL'!E28*'Data ALL'!$F$25)*($G$6/1000)),0))</f>
        <v>430</v>
      </c>
      <c r="I11" s="100"/>
      <c r="J11" s="100"/>
      <c r="K11" s="100"/>
      <c r="L11" s="100"/>
      <c r="M11" s="100"/>
      <c r="N11" s="100"/>
    </row>
    <row r="12" spans="2:15" ht="20.100000000000001" customHeight="1" thickBot="1" x14ac:dyDescent="0.3">
      <c r="B12" s="79"/>
      <c r="C12" s="79"/>
      <c r="D12" s="76" t="str">
        <f>IF($F$6=70,"SL06","DSL06")</f>
        <v>SL06</v>
      </c>
      <c r="E12" s="81">
        <f t="shared" si="0"/>
        <v>131</v>
      </c>
      <c r="F12" s="81">
        <f>IF(AND($G$6&gt;=KONRAD_DATA!$D$3,$G$6&lt;=KONRAD_DATA!$D$4-IF(MID(D12,2,1)="F",KONRAD_DATA!$D$6,0)),$G$6,"")</f>
        <v>1000</v>
      </c>
      <c r="G12" s="78">
        <f>IF($F$6=70,ROUND(('Data ALL'!E29*($G$6/1000)),0),ROUND((('Data ALL'!E29*'Data ALL'!$F$25)*($G$6/1000)),0))</f>
        <v>509</v>
      </c>
      <c r="I12" s="100"/>
      <c r="J12" s="100"/>
      <c r="K12" s="100"/>
      <c r="L12" s="100"/>
      <c r="M12" s="100"/>
      <c r="N12" s="100"/>
    </row>
    <row r="13" spans="2:15" ht="20.100000000000001" customHeight="1" thickBot="1" x14ac:dyDescent="0.3">
      <c r="B13" s="79"/>
      <c r="C13" s="79"/>
      <c r="D13" s="76" t="str">
        <f>IF($F$6=70,"SL07","DSL07")</f>
        <v>SL07</v>
      </c>
      <c r="E13" s="81">
        <f t="shared" si="0"/>
        <v>155</v>
      </c>
      <c r="F13" s="81">
        <f>IF(AND($G$6&gt;=KONRAD_DATA!$D$3,$G$6&lt;=KONRAD_DATA!$D$4-IF(MID(D13,2,1)="F",KONRAD_DATA!$D$6,0)),$G$6,"")</f>
        <v>1000</v>
      </c>
      <c r="G13" s="78">
        <f>IF($F$6=70,ROUND(('Data ALL'!E30*($G$6/1000)),0),ROUND((('Data ALL'!E30*'Data ALL'!$F$25)*($G$6/1000)),0))</f>
        <v>585</v>
      </c>
      <c r="I13" s="100"/>
      <c r="J13" s="100"/>
      <c r="K13" s="100"/>
      <c r="L13" s="100"/>
      <c r="M13" s="100"/>
      <c r="N13" s="100"/>
    </row>
    <row r="14" spans="2:15" ht="20.100000000000001" customHeight="1" thickBot="1" x14ac:dyDescent="0.3">
      <c r="B14" s="79"/>
      <c r="C14" s="79"/>
      <c r="D14" s="76" t="str">
        <f>IF($F$6=70,"SL08","DSL08")</f>
        <v>SL08</v>
      </c>
      <c r="E14" s="81">
        <f t="shared" si="0"/>
        <v>179</v>
      </c>
      <c r="F14" s="81">
        <f>IF(AND($G$6&gt;=KONRAD_DATA!$D$3,$G$6&lt;=KONRAD_DATA!$D$4-IF(MID(D14,2,1)="F",KONRAD_DATA!$D$6,0)),$G$6,"")</f>
        <v>1000</v>
      </c>
      <c r="G14" s="78">
        <f>IF($F$6=70,ROUND(('Data ALL'!E31*($G$6/1000)),0),ROUND((('Data ALL'!E31*'Data ALL'!$F$25)*($G$6/1000)),0))</f>
        <v>659</v>
      </c>
      <c r="I14" s="100"/>
      <c r="J14" s="100"/>
      <c r="K14" s="100"/>
      <c r="L14" s="100"/>
      <c r="M14" s="100"/>
      <c r="N14" s="100"/>
    </row>
    <row r="15" spans="2:15" ht="20.100000000000001" customHeight="1" thickBot="1" x14ac:dyDescent="0.3">
      <c r="B15" s="79"/>
      <c r="C15" s="79"/>
      <c r="D15" s="76" t="str">
        <f>IF($F$6=70,"SL09","DSL09")</f>
        <v>SL09</v>
      </c>
      <c r="E15" s="81">
        <f t="shared" si="0"/>
        <v>203</v>
      </c>
      <c r="F15" s="81">
        <f>IF(AND($G$6&gt;=KONRAD_DATA!$D$3,$G$6&lt;=KONRAD_DATA!$D$4-IF(MID(D15,2,1)="F",KONRAD_DATA!$D$6,0)),$G$6,"")</f>
        <v>1000</v>
      </c>
      <c r="G15" s="78">
        <f>IF($F$6=70,ROUND(('Data ALL'!E32*($G$6/1000)),0),ROUND((('Data ALL'!E32*'Data ALL'!$F$25)*($G$6/1000)),0))</f>
        <v>731</v>
      </c>
      <c r="I15" s="100"/>
      <c r="J15" s="100"/>
      <c r="K15" s="100"/>
      <c r="L15" s="100"/>
      <c r="M15" s="100"/>
      <c r="N15" s="100"/>
    </row>
    <row r="16" spans="2:15" ht="20.100000000000001" customHeight="1" thickBot="1" x14ac:dyDescent="0.3">
      <c r="B16" s="79"/>
      <c r="C16" s="79"/>
      <c r="D16" s="76" t="str">
        <f>IF($F$6=70,"SL10","DSL10")</f>
        <v>SL10</v>
      </c>
      <c r="E16" s="81">
        <f t="shared" si="0"/>
        <v>227</v>
      </c>
      <c r="F16" s="81">
        <f>IF(AND($G$6&gt;=KONRAD_DATA!$D$3,$G$6&lt;=KONRAD_DATA!$D$4-IF(MID(D16,2,1)="F",KONRAD_DATA!$D$6,0)),$G$6,"")</f>
        <v>1000</v>
      </c>
      <c r="G16" s="78">
        <f>IF($F$6=70,ROUND(('Data ALL'!E33*($G$6/1000)),0),ROUND((('Data ALL'!E33*'Data ALL'!$F$25)*($G$6/1000)),0))</f>
        <v>801</v>
      </c>
      <c r="I16" s="100"/>
      <c r="J16" s="100"/>
      <c r="K16" s="100"/>
      <c r="L16" s="100"/>
      <c r="M16" s="100"/>
      <c r="N16" s="100"/>
    </row>
    <row r="17" spans="1:26" ht="20.100000000000001" customHeight="1" thickBot="1" x14ac:dyDescent="0.3">
      <c r="B17" s="79"/>
      <c r="C17" s="79"/>
      <c r="D17" s="76" t="str">
        <f>IF($F$6=70,"SL11","DSL11")</f>
        <v>SL11</v>
      </c>
      <c r="E17" s="81">
        <f t="shared" si="0"/>
        <v>251</v>
      </c>
      <c r="F17" s="81">
        <f>IF(AND($G$6&gt;=KONRAD_DATA!$D$3,$G$6&lt;=KONRAD_DATA!$D$4-IF(MID(D17,2,1)="F",KONRAD_DATA!$D$6,0)),$G$6,"")</f>
        <v>1000</v>
      </c>
      <c r="G17" s="78">
        <f>IF($F$6=70,ROUND(('Data ALL'!E34*($G$6/1000)),0),ROUND((('Data ALL'!E34*'Data ALL'!$F$25)*($G$6/1000)),0))</f>
        <v>870</v>
      </c>
      <c r="I17" s="100"/>
      <c r="J17" s="100"/>
      <c r="K17" s="100"/>
      <c r="L17" s="100"/>
      <c r="M17" s="100"/>
      <c r="N17" s="100"/>
    </row>
    <row r="18" spans="1:26" ht="20.100000000000001" customHeight="1" thickBot="1" x14ac:dyDescent="0.3">
      <c r="B18" s="79"/>
      <c r="C18" s="79"/>
      <c r="D18" s="76" t="str">
        <f>IF($F$6=70,"SL12","DSL12")</f>
        <v>SL12</v>
      </c>
      <c r="E18" s="81">
        <f t="shared" si="0"/>
        <v>275</v>
      </c>
      <c r="F18" s="81">
        <f>IF(AND($G$6&gt;=KONRAD_DATA!$D$3,$G$6&lt;=KONRAD_DATA!$D$4-IF(MID(D18,2,1)="F",KONRAD_DATA!$D$6,0)),$G$6,"")</f>
        <v>1000</v>
      </c>
      <c r="G18" s="78">
        <f>IF($F$6=70,ROUND(('Data ALL'!E35*($G$6/1000)),0),ROUND((('Data ALL'!E35*'Data ALL'!$F$25)*($G$6/1000)),0))</f>
        <v>937</v>
      </c>
      <c r="I18" s="100"/>
      <c r="J18" s="100"/>
      <c r="K18" s="100"/>
      <c r="L18" s="100"/>
      <c r="M18" s="100"/>
      <c r="N18" s="100"/>
    </row>
    <row r="19" spans="1:26" ht="20.100000000000001" customHeight="1" thickBot="1" x14ac:dyDescent="0.3">
      <c r="B19" s="79"/>
      <c r="C19" s="79"/>
      <c r="D19" s="76" t="str">
        <f>IF($F$6=70,"SL13","DSL13")</f>
        <v>SL13</v>
      </c>
      <c r="E19" s="81">
        <f t="shared" si="0"/>
        <v>299</v>
      </c>
      <c r="F19" s="81">
        <f>IF(AND($G$6&gt;=KONRAD_DATA!$D$3,$G$6&lt;=KONRAD_DATA!$D$4-IF(MID(D19,2,1)="F",KONRAD_DATA!$D$6,0)),$G$6,"")</f>
        <v>1000</v>
      </c>
      <c r="G19" s="78">
        <f>IF($F$6=70,ROUND(('Data ALL'!E36*($G$6/1000)),0),ROUND((('Data ALL'!E36*'Data ALL'!$F$25)*($G$6/1000)),0))</f>
        <v>1003</v>
      </c>
      <c r="I19" s="100"/>
      <c r="J19" s="100"/>
      <c r="K19" s="100"/>
      <c r="L19" s="100"/>
      <c r="M19" s="100"/>
      <c r="N19" s="100"/>
    </row>
    <row r="20" spans="1:26" ht="20.100000000000001" customHeight="1" thickBot="1" x14ac:dyDescent="0.3">
      <c r="B20" s="79"/>
      <c r="C20" s="79"/>
      <c r="D20" s="76" t="str">
        <f>IF($F$6=70,"SL14","DSL14")</f>
        <v>SL14</v>
      </c>
      <c r="E20" s="81">
        <f t="shared" si="0"/>
        <v>323</v>
      </c>
      <c r="F20" s="81">
        <f>IF(AND($G$6&gt;=KONRAD_DATA!$D$3,$G$6&lt;=KONRAD_DATA!$D$4-IF(MID(D20,2,1)="F",KONRAD_DATA!$D$6,0)),$G$6,"")</f>
        <v>1000</v>
      </c>
      <c r="G20" s="78">
        <f>IF($F$6=70,ROUND(('Data ALL'!E37*($G$6/1000)),0),ROUND((('Data ALL'!E37*'Data ALL'!$F$25)*($G$6/1000)),0))</f>
        <v>1068</v>
      </c>
      <c r="I20" s="100"/>
      <c r="J20" s="100"/>
      <c r="K20" s="100"/>
      <c r="L20" s="100"/>
      <c r="M20" s="100"/>
      <c r="N20" s="100"/>
    </row>
    <row r="21" spans="1:26" s="63" customFormat="1" ht="20.100000000000001" customHeight="1" x14ac:dyDescent="0.25">
      <c r="E21" s="67"/>
      <c r="F21" s="67"/>
      <c r="H21" s="116"/>
      <c r="I21" s="143"/>
      <c r="J21" s="130"/>
      <c r="K21" s="143"/>
      <c r="L21" s="143"/>
      <c r="M21" s="143"/>
      <c r="N21" s="143"/>
      <c r="O21" s="143"/>
      <c r="P21" s="143"/>
      <c r="Q21" s="143"/>
      <c r="R21" s="143"/>
      <c r="S21" s="117"/>
      <c r="T21" s="117"/>
      <c r="U21" s="117"/>
      <c r="V21" s="117"/>
      <c r="W21" s="117"/>
      <c r="X21" s="117"/>
      <c r="Y21" s="117"/>
      <c r="Z21" s="117"/>
    </row>
    <row r="22" spans="1:26" s="63" customFormat="1" ht="20.100000000000001" customHeight="1" thickBot="1" x14ac:dyDescent="0.3">
      <c r="B22" s="93"/>
      <c r="C22" s="93"/>
      <c r="D22" s="46" t="str">
        <f ca="1">OFFSET(SPROG!$B$41,0,SPROG!$B$2)</f>
        <v>Vandfyldt rør</v>
      </c>
      <c r="E22" s="46"/>
      <c r="F22" s="46"/>
      <c r="G22" s="46"/>
      <c r="H22" s="116"/>
      <c r="I22" s="143"/>
      <c r="J22" s="130"/>
      <c r="K22" s="143"/>
      <c r="L22" s="143"/>
      <c r="M22" s="143"/>
      <c r="N22" s="143"/>
      <c r="O22" s="143"/>
      <c r="P22" s="143"/>
      <c r="Q22" s="143"/>
      <c r="R22" s="143"/>
      <c r="S22" s="117"/>
      <c r="T22" s="117"/>
      <c r="U22" s="117"/>
      <c r="V22" s="117"/>
      <c r="W22" s="117"/>
      <c r="X22" s="117"/>
      <c r="Y22" s="117"/>
      <c r="Z22" s="117"/>
    </row>
    <row r="23" spans="1:26" ht="20.100000000000001" customHeight="1" x14ac:dyDescent="0.25">
      <c r="A23" s="63"/>
      <c r="B23" s="95"/>
      <c r="C23" s="95"/>
      <c r="D23" s="48" t="str">
        <f ca="1">OFFSET(SPROG!$B$46,0,SPROG!$B$2)</f>
        <v>Væg</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Længde: 400 mm. Maks. Længde: 6000 mm. 
Kontakt venligst MEINERTZ for specialstørrelser og specialløsninger.</v>
      </c>
      <c r="C25" s="90"/>
      <c r="G25" s="63"/>
    </row>
    <row r="26" spans="1:26" s="97" customFormat="1" ht="20.100000000000001" customHeight="1" x14ac:dyDescent="0.25">
      <c r="B26" s="97" t="str">
        <f ca="1">OFFSET(SPROG!$B$47,0,SPROG!$B$2)</f>
        <v>Nominel ydelse</v>
      </c>
      <c r="C26" s="97" t="s">
        <v>20</v>
      </c>
      <c r="H26" s="144"/>
      <c r="I26" s="146"/>
      <c r="J26" s="146"/>
      <c r="K26" s="146"/>
      <c r="L26" s="146"/>
      <c r="M26" s="156"/>
      <c r="N26" s="146"/>
      <c r="O26" s="146"/>
      <c r="P26" s="146"/>
      <c r="Q26" s="146"/>
      <c r="R26" s="146"/>
      <c r="S26" s="155"/>
      <c r="T26" s="155"/>
      <c r="U26" s="155"/>
      <c r="V26" s="155"/>
      <c r="W26" s="155"/>
      <c r="X26" s="155"/>
      <c r="Y26" s="155"/>
      <c r="Z26" s="155"/>
    </row>
    <row r="27" spans="1:26" s="97" customFormat="1" ht="20.100000000000001" customHeight="1" x14ac:dyDescent="0.25">
      <c r="B27" s="97" t="str">
        <f ca="1">OFFSET(SPROG!$B$48,0,SPROG!$B$2)</f>
        <v>Omregningsfaktor</v>
      </c>
      <c r="C27" s="98" t="s">
        <v>263</v>
      </c>
      <c r="D27" s="109"/>
      <c r="H27" s="144"/>
      <c r="I27" s="146"/>
      <c r="J27" s="146"/>
      <c r="K27" s="146"/>
      <c r="L27" s="146"/>
      <c r="M27" s="146"/>
      <c r="N27" s="146"/>
      <c r="O27" s="146"/>
      <c r="P27" s="146"/>
      <c r="Q27" s="146"/>
      <c r="R27" s="146"/>
      <c r="S27" s="155"/>
      <c r="T27" s="155"/>
      <c r="U27" s="155"/>
      <c r="V27" s="155"/>
      <c r="W27" s="155"/>
      <c r="X27" s="155"/>
      <c r="Y27" s="155"/>
      <c r="Z27" s="155"/>
    </row>
    <row r="28" spans="1:26"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44"/>
      <c r="I28" s="146"/>
      <c r="J28" s="146"/>
      <c r="K28" s="146"/>
      <c r="L28" s="146"/>
      <c r="M28" s="156"/>
      <c r="N28" s="146"/>
      <c r="O28" s="146"/>
      <c r="P28" s="146"/>
      <c r="Q28" s="146"/>
      <c r="R28" s="146"/>
      <c r="S28" s="155"/>
      <c r="T28" s="155"/>
      <c r="U28" s="155"/>
      <c r="V28" s="155"/>
      <c r="W28" s="155"/>
      <c r="X28" s="155"/>
      <c r="Y28" s="155"/>
      <c r="Z28" s="155"/>
    </row>
    <row r="29" spans="1:26" ht="21" customHeight="1" x14ac:dyDescent="0.25">
      <c r="B29" s="110"/>
    </row>
  </sheetData>
  <sheetProtection algorithmName="SHA-512" hashValue="Bm/SU0X5c2QpZCxwkrkFOvr2Ta64fZxGlzm9JoHLbrR0Uh80IZ5kLu3i61F6HBteH8MTk4I0aeEbvqZzSeB6fA==" saltValue="7ivq9EW+Ln4yiFoRoYgIjw==" spinCount="100000" sheet="1" objects="1" scenarios="1" selectLockedCells="1"/>
  <mergeCells count="1">
    <mergeCell ref="B28:G28"/>
  </mergeCells>
  <phoneticPr fontId="2" type="noConversion"/>
  <conditionalFormatting sqref="C6:F6">
    <cfRule type="expression" dxfId="4" priority="1">
      <formula>$C$6&lt;$D$6+10</formula>
    </cfRule>
  </conditionalFormatting>
  <dataValidations count="1">
    <dataValidation type="whole" allowBlank="1" showInputMessage="1" showErrorMessage="1" errorTitle="Invalid value" error="Please select a value between 400 and 6000" sqref="G6" xr:uid="{F7C0ACC1-8551-4792-B3D8-1674033500F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7C31B8-7CB1-4425-B356-3FE13E68E810}">
          <x14:formula1>
            <xm:f>Dropdown!$A$2:$A$3</xm:f>
          </x14:formula1>
          <xm:sqref>C4</xm:sqref>
        </x14:dataValidation>
        <x14:dataValidation type="list" allowBlank="1" showInputMessage="1" showErrorMessage="1" xr:uid="{4D50B272-A408-4E75-A8AF-799897BDFBDC}">
          <x14:formula1>
            <xm:f>Dropdown!$E$2:$E$3</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3C42-5BED-48B1-BD68-283327FFCED5}">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OFFSET(SPROG!$B$15,0,SPROG!$B$2)</f>
        <v>SKYLINE PLINT</v>
      </c>
    </row>
    <row r="4" spans="2:15" ht="30" customHeight="1" x14ac:dyDescent="0.25">
      <c r="B4" s="67" t="str">
        <f ca="1">OFFSET(SPROG!$B$21,0,SPROG!$B$2)</f>
        <v>Beregningsmetode</v>
      </c>
      <c r="C4" s="34" t="s">
        <v>17</v>
      </c>
      <c r="D4" s="103">
        <f>((C6+D6)/2)-E6</f>
        <v>50</v>
      </c>
      <c r="E4" s="103">
        <f>TRUNC((C6-D6)/LN((C6-E6)/(D6-E6)),2)</f>
        <v>49.83</v>
      </c>
      <c r="F4" s="175" t="str">
        <f>LEFT($C$4,1)</f>
        <v>A</v>
      </c>
    </row>
    <row r="5" spans="2:15" ht="20.10000000000000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I5" s="100"/>
      <c r="J5" s="100"/>
      <c r="K5" s="100"/>
      <c r="L5" s="100"/>
      <c r="M5" s="100"/>
      <c r="N5" s="130"/>
      <c r="O5" s="130"/>
    </row>
    <row r="6" spans="2:15" ht="20.100000000000001" customHeight="1" x14ac:dyDescent="0.25">
      <c r="B6" s="71" t="str">
        <f>IF($F$4="A","ΔT "&amp;D4,"ΔT "&amp;E4)</f>
        <v>ΔT 50</v>
      </c>
      <c r="C6" s="33">
        <v>75</v>
      </c>
      <c r="D6" s="33">
        <v>65</v>
      </c>
      <c r="E6" s="33">
        <v>20</v>
      </c>
      <c r="F6" s="111"/>
      <c r="G6" s="33">
        <v>1000</v>
      </c>
      <c r="I6" s="100"/>
      <c r="J6" s="100"/>
      <c r="K6" s="100"/>
      <c r="L6" s="100"/>
      <c r="M6" s="100"/>
      <c r="N6" s="130"/>
      <c r="O6" s="130"/>
    </row>
    <row r="7" spans="2:15" ht="9.9499999999999993" customHeight="1" x14ac:dyDescent="0.25">
      <c r="G7" s="100"/>
      <c r="I7" s="100"/>
      <c r="J7" s="100"/>
      <c r="K7" s="100"/>
      <c r="L7" s="100"/>
      <c r="M7" s="100"/>
    </row>
    <row r="8" spans="2:15"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row>
    <row r="9" spans="2:15" ht="20.100000000000001" customHeight="1" thickBot="1" x14ac:dyDescent="0.3">
      <c r="B9" s="75"/>
      <c r="C9" s="75"/>
      <c r="D9" s="76" t="s">
        <v>191</v>
      </c>
      <c r="E9" s="77">
        <v>59</v>
      </c>
      <c r="F9" s="77">
        <f>IF(AND($G$6&gt;=KONRAD_DATA!$D$3,$G$6&lt;=KONRAD_DATA!$D$4-IF(MID(D9,2,1)="F",KONRAD_DATA!$D$6,0)),$G$6,"")</f>
        <v>1000</v>
      </c>
      <c r="G9" s="78">
        <f>ROUND(('Data ALL'!E41*($G$6/1000)),0)</f>
        <v>262</v>
      </c>
      <c r="H9" s="151"/>
      <c r="I9" s="100"/>
      <c r="J9" s="100"/>
      <c r="K9" s="100"/>
      <c r="L9" s="100"/>
      <c r="M9" s="100"/>
    </row>
    <row r="10" spans="2:15" ht="20.100000000000001" customHeight="1" thickBot="1" x14ac:dyDescent="0.3">
      <c r="B10" s="79"/>
      <c r="C10" s="79"/>
      <c r="D10" s="76" t="s">
        <v>192</v>
      </c>
      <c r="E10" s="81">
        <f>E9+24</f>
        <v>83</v>
      </c>
      <c r="F10" s="81">
        <f>IF(AND($G$6&gt;=KONRAD_DATA!$D$3,$G$6&lt;=KONRAD_DATA!$D$4-IF(MID(D10,2,1)="F",KONRAD_DATA!$D$6,0)),$G$6,"")</f>
        <v>1000</v>
      </c>
      <c r="G10" s="78">
        <f>ROUND(('Data ALL'!E42*($G$6/1000)),0)</f>
        <v>349</v>
      </c>
      <c r="I10" s="100"/>
      <c r="J10" s="100"/>
      <c r="K10" s="100"/>
      <c r="L10" s="100"/>
      <c r="M10" s="100"/>
    </row>
    <row r="11" spans="2:15" ht="20.100000000000001" customHeight="1" thickBot="1" x14ac:dyDescent="0.3">
      <c r="B11" s="79"/>
      <c r="C11" s="79"/>
      <c r="D11" s="76" t="s">
        <v>193</v>
      </c>
      <c r="E11" s="81">
        <f t="shared" ref="E11:E20" si="0">E10+24</f>
        <v>107</v>
      </c>
      <c r="F11" s="81">
        <f>IF(AND($G$6&gt;=KONRAD_DATA!$D$3,$G$6&lt;=KONRAD_DATA!$D$4-IF(MID(D11,2,1)="F",KONRAD_DATA!$D$6,0)),$G$6,"")</f>
        <v>1000</v>
      </c>
      <c r="G11" s="78">
        <f>ROUND(('Data ALL'!E43*($G$6/1000)),0)</f>
        <v>430</v>
      </c>
      <c r="I11" s="100"/>
      <c r="J11" s="100"/>
      <c r="K11" s="100"/>
      <c r="L11" s="100"/>
      <c r="M11" s="100"/>
    </row>
    <row r="12" spans="2:15" ht="20.100000000000001" customHeight="1" thickBot="1" x14ac:dyDescent="0.3">
      <c r="B12" s="79"/>
      <c r="C12" s="79"/>
      <c r="D12" s="76" t="s">
        <v>194</v>
      </c>
      <c r="E12" s="81">
        <f t="shared" si="0"/>
        <v>131</v>
      </c>
      <c r="F12" s="81">
        <f>IF(AND($G$6&gt;=KONRAD_DATA!$D$3,$G$6&lt;=KONRAD_DATA!$D$4-IF(MID(D12,2,1)="F",KONRAD_DATA!$D$6,0)),$G$6,"")</f>
        <v>1000</v>
      </c>
      <c r="G12" s="78">
        <f>ROUND(('Data ALL'!E44*($G$6/1000)),0)</f>
        <v>509</v>
      </c>
      <c r="I12" s="100"/>
      <c r="J12" s="100"/>
      <c r="K12" s="100"/>
      <c r="L12" s="100"/>
      <c r="M12" s="100"/>
    </row>
    <row r="13" spans="2:15" ht="20.100000000000001" customHeight="1" thickBot="1" x14ac:dyDescent="0.3">
      <c r="B13" s="79"/>
      <c r="C13" s="79"/>
      <c r="D13" s="76" t="s">
        <v>195</v>
      </c>
      <c r="E13" s="81">
        <f t="shared" si="0"/>
        <v>155</v>
      </c>
      <c r="F13" s="81">
        <f>IF(AND($G$6&gt;=KONRAD_DATA!$D$3,$G$6&lt;=KONRAD_DATA!$D$4-IF(MID(D13,2,1)="F",KONRAD_DATA!$D$6,0)),$G$6,"")</f>
        <v>1000</v>
      </c>
      <c r="G13" s="78">
        <f>ROUND(('Data ALL'!E45*($G$6/1000)),0)</f>
        <v>585</v>
      </c>
      <c r="I13" s="100"/>
      <c r="J13" s="100"/>
      <c r="K13" s="100"/>
      <c r="L13" s="100"/>
      <c r="M13" s="100"/>
    </row>
    <row r="14" spans="2:15" ht="20.100000000000001" customHeight="1" thickBot="1" x14ac:dyDescent="0.3">
      <c r="B14" s="79"/>
      <c r="C14" s="79"/>
      <c r="D14" s="76" t="s">
        <v>196</v>
      </c>
      <c r="E14" s="81">
        <f t="shared" si="0"/>
        <v>179</v>
      </c>
      <c r="F14" s="81">
        <f>IF(AND($G$6&gt;=KONRAD_DATA!$D$3,$G$6&lt;=KONRAD_DATA!$D$4-IF(MID(D14,2,1)="F",KONRAD_DATA!$D$6,0)),$G$6,"")</f>
        <v>1000</v>
      </c>
      <c r="G14" s="78">
        <f>ROUND(('Data ALL'!E46*($G$6/1000)),0)</f>
        <v>659</v>
      </c>
      <c r="I14" s="100"/>
      <c r="J14" s="100"/>
      <c r="K14" s="100"/>
      <c r="L14" s="100"/>
      <c r="M14" s="100"/>
    </row>
    <row r="15" spans="2:15" ht="20.100000000000001" customHeight="1" thickBot="1" x14ac:dyDescent="0.3">
      <c r="B15" s="79"/>
      <c r="C15" s="79"/>
      <c r="D15" s="76" t="s">
        <v>197</v>
      </c>
      <c r="E15" s="81">
        <f t="shared" si="0"/>
        <v>203</v>
      </c>
      <c r="F15" s="81">
        <f>IF(AND($G$6&gt;=KONRAD_DATA!$D$3,$G$6&lt;=KONRAD_DATA!$D$4-IF(MID(D15,2,1)="F",KONRAD_DATA!$D$6,0)),$G$6,"")</f>
        <v>1000</v>
      </c>
      <c r="G15" s="78">
        <f>ROUND(('Data ALL'!E47*($G$6/1000)),0)</f>
        <v>731</v>
      </c>
      <c r="I15" s="100"/>
      <c r="J15" s="100"/>
      <c r="K15" s="100"/>
      <c r="L15" s="100"/>
      <c r="M15" s="100"/>
    </row>
    <row r="16" spans="2:15" ht="20.100000000000001" customHeight="1" thickBot="1" x14ac:dyDescent="0.3">
      <c r="B16" s="79"/>
      <c r="C16" s="79"/>
      <c r="D16" s="76" t="s">
        <v>198</v>
      </c>
      <c r="E16" s="81">
        <f t="shared" si="0"/>
        <v>227</v>
      </c>
      <c r="F16" s="81">
        <f>IF(AND($G$6&gt;=KONRAD_DATA!$D$3,$G$6&lt;=KONRAD_DATA!$D$4-IF(MID(D16,2,1)="F",KONRAD_DATA!$D$6,0)),$G$6,"")</f>
        <v>1000</v>
      </c>
      <c r="G16" s="78">
        <f>ROUND(('Data ALL'!E48*($G$6/1000)),0)</f>
        <v>801</v>
      </c>
      <c r="I16" s="100"/>
      <c r="J16" s="100"/>
      <c r="K16" s="100"/>
      <c r="L16" s="100"/>
      <c r="M16" s="100"/>
    </row>
    <row r="17" spans="1:26" ht="20.100000000000001" customHeight="1" thickBot="1" x14ac:dyDescent="0.3">
      <c r="B17" s="79"/>
      <c r="C17" s="79"/>
      <c r="D17" s="76" t="s">
        <v>199</v>
      </c>
      <c r="E17" s="81">
        <f t="shared" si="0"/>
        <v>251</v>
      </c>
      <c r="F17" s="81">
        <f>IF(AND($G$6&gt;=KONRAD_DATA!$D$3,$G$6&lt;=KONRAD_DATA!$D$4-IF(MID(D17,2,1)="F",KONRAD_DATA!$D$6,0)),$G$6,"")</f>
        <v>1000</v>
      </c>
      <c r="G17" s="78">
        <f>ROUND(('Data ALL'!E49*($G$6/1000)),0)</f>
        <v>870</v>
      </c>
      <c r="I17" s="100"/>
      <c r="J17" s="100"/>
      <c r="K17" s="100"/>
      <c r="L17" s="100"/>
      <c r="M17" s="100"/>
    </row>
    <row r="18" spans="1:26" ht="20.100000000000001" customHeight="1" thickBot="1" x14ac:dyDescent="0.3">
      <c r="B18" s="79"/>
      <c r="C18" s="79"/>
      <c r="D18" s="76" t="s">
        <v>200</v>
      </c>
      <c r="E18" s="81">
        <f t="shared" si="0"/>
        <v>275</v>
      </c>
      <c r="F18" s="81">
        <f>IF(AND($G$6&gt;=KONRAD_DATA!$D$3,$G$6&lt;=KONRAD_DATA!$D$4-IF(MID(D18,2,1)="F",KONRAD_DATA!$D$6,0)),$G$6,"")</f>
        <v>1000</v>
      </c>
      <c r="G18" s="78">
        <f>ROUND(('Data ALL'!E50*($G$6/1000)),0)</f>
        <v>937</v>
      </c>
      <c r="I18" s="100"/>
      <c r="J18" s="100"/>
      <c r="K18" s="100"/>
      <c r="L18" s="100"/>
      <c r="M18" s="100"/>
    </row>
    <row r="19" spans="1:26" ht="20.100000000000001" customHeight="1" thickBot="1" x14ac:dyDescent="0.3">
      <c r="B19" s="79"/>
      <c r="C19" s="79"/>
      <c r="D19" s="76" t="s">
        <v>201</v>
      </c>
      <c r="E19" s="81">
        <f t="shared" si="0"/>
        <v>299</v>
      </c>
      <c r="F19" s="81">
        <f>IF(AND($G$6&gt;=KONRAD_DATA!$D$3,$G$6&lt;=KONRAD_DATA!$D$4-IF(MID(D19,2,1)="F",KONRAD_DATA!$D$6,0)),$G$6,"")</f>
        <v>1000</v>
      </c>
      <c r="G19" s="78">
        <f>ROUND(('Data ALL'!E51*($G$6/1000)),0)</f>
        <v>1003</v>
      </c>
      <c r="I19" s="100"/>
      <c r="J19" s="100"/>
      <c r="K19" s="100"/>
      <c r="L19" s="100"/>
      <c r="M19" s="100"/>
    </row>
    <row r="20" spans="1:26" ht="20.100000000000001" customHeight="1" thickBot="1" x14ac:dyDescent="0.3">
      <c r="B20" s="79"/>
      <c r="C20" s="79"/>
      <c r="D20" s="76" t="s">
        <v>202</v>
      </c>
      <c r="E20" s="81">
        <f t="shared" si="0"/>
        <v>323</v>
      </c>
      <c r="F20" s="81">
        <f>IF(AND($G$6&gt;=KONRAD_DATA!$D$3,$G$6&lt;=KONRAD_DATA!$D$4-IF(MID(D20,2,1)="F",KONRAD_DATA!$D$6,0)),$G$6,"")</f>
        <v>1000</v>
      </c>
      <c r="G20" s="78">
        <f>ROUND(('Data ALL'!E52*($G$6/1000)),0)</f>
        <v>1068</v>
      </c>
      <c r="I20" s="100"/>
      <c r="J20" s="100"/>
      <c r="K20" s="100"/>
      <c r="L20" s="100"/>
      <c r="M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Vandfyldt rør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Væg</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Længde: 400 mm. Maks. Længde: 6000 mm. 
Kontakt venligst MEINERTZ for specialstørrelser og specialløsninger.</v>
      </c>
      <c r="C25" s="90"/>
      <c r="G25" s="63"/>
    </row>
    <row r="26" spans="1:26" s="97" customFormat="1" ht="20.100000000000001" customHeight="1" x14ac:dyDescent="0.25">
      <c r="B26" s="97" t="str">
        <f ca="1">OFFSET(SPROG!$B$47,0,SPROG!$B$2)</f>
        <v>Nominel ydelse</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Omregningsfaktor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CEGETLKZQY2kn9CtK6471t/mUoGM+oHl2DY25KXgPztgFAEcq82n42EGjBCA8K48YvxkNSjI5mA6NByO2LBiew==" saltValue="ZDt10NpN1jgdrrqFJfka2A==" spinCount="100000" sheet="1" objects="1" scenarios="1" selectLockedCells="1"/>
  <mergeCells count="1">
    <mergeCell ref="B28:G28"/>
  </mergeCells>
  <phoneticPr fontId="2" type="noConversion"/>
  <conditionalFormatting sqref="C6:F6">
    <cfRule type="expression" dxfId="3" priority="1">
      <formula>$C$6&lt;$D$6+10</formula>
    </cfRule>
  </conditionalFormatting>
  <dataValidations count="1">
    <dataValidation type="whole" allowBlank="1" showInputMessage="1" showErrorMessage="1" errorTitle="Invalid value" error="Please select a value between 400 and 6000" sqref="G6" xr:uid="{5B5DF05A-8E1E-47C1-9C6C-483BC056A31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42A638-F846-41A2-8AB7-14D50679F8C2}">
          <x14:formula1>
            <xm:f>Dropdown!$A$2:$A$3</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FC88-9832-4666-A991-598F5CEEF886}">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6" ht="20.100000000000001" customHeight="1" x14ac:dyDescent="0.25"/>
    <row r="2" spans="2:16" ht="39.950000000000003" customHeight="1" x14ac:dyDescent="0.25"/>
    <row r="3" spans="2:16" ht="30" customHeight="1" x14ac:dyDescent="0.25">
      <c r="B3" s="102" t="str">
        <f ca="1">OFFSET(SPROG!$B$16,0,SPROG!$B$2)</f>
        <v>L-LINE</v>
      </c>
    </row>
    <row r="4" spans="2:16" ht="30" customHeight="1" x14ac:dyDescent="0.25">
      <c r="B4" s="67" t="str">
        <f ca="1">OFFSET(SPROG!$B$21,0,SPROG!$B$2)</f>
        <v>Beregningsmetode</v>
      </c>
      <c r="C4" s="34" t="s">
        <v>17</v>
      </c>
      <c r="D4" s="103">
        <f>((C6+D6)/2)-E6</f>
        <v>50</v>
      </c>
      <c r="E4" s="103">
        <f>TRUNC((C6-D6)/LN((C6-E6)/(D6-E6)),2)</f>
        <v>49.83</v>
      </c>
      <c r="F4" s="177" t="str">
        <f>LEFT($C$4,1)</f>
        <v>A</v>
      </c>
    </row>
    <row r="5" spans="2:16" ht="20.10000000000000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I5" s="100"/>
      <c r="J5" s="100"/>
      <c r="K5" s="100"/>
      <c r="L5" s="100"/>
      <c r="M5" s="100"/>
      <c r="N5" s="100"/>
      <c r="O5" s="100"/>
      <c r="P5" s="100"/>
    </row>
    <row r="6" spans="2:16" ht="20.100000000000001" customHeight="1" x14ac:dyDescent="0.25">
      <c r="B6" s="71" t="str">
        <f>IF($F$4="A","ΔT "&amp;D4,"ΔT "&amp;E4)</f>
        <v>ΔT 50</v>
      </c>
      <c r="C6" s="33">
        <v>75</v>
      </c>
      <c r="D6" s="33">
        <v>65</v>
      </c>
      <c r="E6" s="33">
        <v>20</v>
      </c>
      <c r="F6" s="111"/>
      <c r="G6" s="33">
        <v>1000</v>
      </c>
      <c r="I6" s="100"/>
      <c r="J6" s="100"/>
      <c r="K6" s="100"/>
      <c r="L6" s="100"/>
      <c r="M6" s="100"/>
      <c r="N6" s="100"/>
      <c r="O6" s="100"/>
      <c r="P6" s="100"/>
    </row>
    <row r="7" spans="2:16" ht="9.9499999999999993" customHeight="1" x14ac:dyDescent="0.25">
      <c r="G7" s="100"/>
      <c r="I7" s="100"/>
      <c r="J7" s="100"/>
      <c r="K7" s="100"/>
      <c r="L7" s="100"/>
      <c r="M7" s="100"/>
      <c r="N7" s="100"/>
      <c r="O7" s="100"/>
      <c r="P7" s="100"/>
    </row>
    <row r="8" spans="2:16"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c r="N8" s="100"/>
      <c r="O8" s="100"/>
      <c r="P8" s="100"/>
    </row>
    <row r="9" spans="2:16" ht="20.100000000000001" customHeight="1" thickBot="1" x14ac:dyDescent="0.3">
      <c r="B9" s="75"/>
      <c r="C9" s="75"/>
      <c r="D9" s="76" t="s">
        <v>227</v>
      </c>
      <c r="E9" s="77">
        <v>87</v>
      </c>
      <c r="F9" s="77">
        <f>IF(AND($G$6&gt;=KONRAD_DATA!$D$3,$G$6&lt;=KONRAD_DATA!$D$4-IF(MID(D9,2,1)="F",KONRAD_DATA!$D$6,0)),$G$6,"")</f>
        <v>1000</v>
      </c>
      <c r="G9" s="78">
        <f>ROUND(('Data ALL'!E57*(($G$6+(2*'Data ALL'!$G$56))/1000)),0)</f>
        <v>361</v>
      </c>
      <c r="H9" s="151"/>
      <c r="I9" s="100"/>
      <c r="J9" s="100"/>
      <c r="K9" s="100"/>
      <c r="L9" s="100"/>
      <c r="M9" s="100"/>
      <c r="N9" s="100"/>
      <c r="O9" s="100"/>
      <c r="P9" s="100"/>
    </row>
    <row r="10" spans="2:16" ht="20.100000000000001" customHeight="1" thickBot="1" x14ac:dyDescent="0.3">
      <c r="B10" s="79"/>
      <c r="C10" s="79"/>
      <c r="D10" s="76" t="s">
        <v>228</v>
      </c>
      <c r="E10" s="81">
        <f>E9+38</f>
        <v>125</v>
      </c>
      <c r="F10" s="81">
        <f>IF(AND($G$6&gt;=KONRAD_DATA!$D$3,$G$6&lt;=KONRAD_DATA!$D$4-IF(MID(D10,2,1)="F",KONRAD_DATA!$D$6,0)),$G$6,"")</f>
        <v>1000</v>
      </c>
      <c r="G10" s="78">
        <f>ROUND(('Data ALL'!E58*(($G$6+(2*'Data ALL'!$G$56))/1000)),0)</f>
        <v>479</v>
      </c>
      <c r="I10" s="100"/>
      <c r="J10" s="100"/>
      <c r="K10" s="100"/>
      <c r="L10" s="100"/>
      <c r="M10" s="100"/>
      <c r="N10" s="100"/>
      <c r="O10" s="100"/>
      <c r="P10" s="100"/>
    </row>
    <row r="11" spans="2:16" ht="20.100000000000001" customHeight="1" thickBot="1" x14ac:dyDescent="0.3">
      <c r="B11" s="79"/>
      <c r="C11" s="79"/>
      <c r="D11" s="76" t="s">
        <v>229</v>
      </c>
      <c r="E11" s="81">
        <f t="shared" ref="E11:E20" si="0">E10+38</f>
        <v>163</v>
      </c>
      <c r="F11" s="81">
        <f>IF(AND($G$6&gt;=KONRAD_DATA!$D$3,$G$6&lt;=KONRAD_DATA!$D$4-IF(MID(D11,2,1)="F",KONRAD_DATA!$D$6,0)),$G$6,"")</f>
        <v>1000</v>
      </c>
      <c r="G11" s="78">
        <f>ROUND(('Data ALL'!E59*(($G$6+(2*'Data ALL'!$G$56))/1000)),0)</f>
        <v>594</v>
      </c>
      <c r="I11" s="100"/>
      <c r="J11" s="100"/>
      <c r="K11" s="100"/>
      <c r="L11" s="100"/>
      <c r="M11" s="100"/>
      <c r="N11" s="100"/>
      <c r="O11" s="100"/>
      <c r="P11" s="100"/>
    </row>
    <row r="12" spans="2:16" ht="20.100000000000001" customHeight="1" thickBot="1" x14ac:dyDescent="0.3">
      <c r="B12" s="79"/>
      <c r="C12" s="79"/>
      <c r="D12" s="76" t="s">
        <v>230</v>
      </c>
      <c r="E12" s="81">
        <f t="shared" si="0"/>
        <v>201</v>
      </c>
      <c r="F12" s="81">
        <f>IF(AND($G$6&gt;=KONRAD_DATA!$D$3,$G$6&lt;=KONRAD_DATA!$D$4-IF(MID(D12,2,1)="F",KONRAD_DATA!$D$6,0)),$G$6,"")</f>
        <v>1000</v>
      </c>
      <c r="G12" s="78">
        <f>ROUND(('Data ALL'!E60*(($G$6+(2*'Data ALL'!$G$56))/1000)),0)</f>
        <v>703</v>
      </c>
      <c r="I12" s="100"/>
      <c r="J12" s="100"/>
      <c r="K12" s="100"/>
      <c r="L12" s="100"/>
      <c r="M12" s="100"/>
      <c r="N12" s="100"/>
      <c r="O12" s="100"/>
      <c r="P12" s="100"/>
    </row>
    <row r="13" spans="2:16" ht="20.100000000000001" customHeight="1" thickBot="1" x14ac:dyDescent="0.3">
      <c r="B13" s="79"/>
      <c r="C13" s="79"/>
      <c r="D13" s="76" t="s">
        <v>231</v>
      </c>
      <c r="E13" s="81">
        <f t="shared" si="0"/>
        <v>239</v>
      </c>
      <c r="F13" s="81">
        <f>IF(AND($G$6&gt;=KONRAD_DATA!$D$3,$G$6&lt;=KONRAD_DATA!$D$4-IF(MID(D13,2,1)="F",KONRAD_DATA!$D$6,0)),$G$6,"")</f>
        <v>1000</v>
      </c>
      <c r="G13" s="78">
        <f>ROUND(('Data ALL'!E61*(($G$6+(2*'Data ALL'!$G$56))/1000)),0)</f>
        <v>812</v>
      </c>
      <c r="I13" s="100"/>
      <c r="J13" s="100"/>
      <c r="K13" s="100"/>
      <c r="L13" s="100"/>
      <c r="M13" s="100"/>
      <c r="N13" s="100"/>
      <c r="O13" s="100"/>
      <c r="P13" s="100"/>
    </row>
    <row r="14" spans="2:16" ht="20.100000000000001" customHeight="1" thickBot="1" x14ac:dyDescent="0.3">
      <c r="B14" s="79"/>
      <c r="C14" s="79"/>
      <c r="D14" s="76" t="s">
        <v>232</v>
      </c>
      <c r="E14" s="81">
        <f t="shared" si="0"/>
        <v>277</v>
      </c>
      <c r="F14" s="81">
        <f>IF(AND($G$6&gt;=KONRAD_DATA!$D$3,$G$6&lt;=KONRAD_DATA!$D$4-IF(MID(D14,2,1)="F",KONRAD_DATA!$D$6,0)),$G$6,"")</f>
        <v>1000</v>
      </c>
      <c r="G14" s="78">
        <f>ROUND(('Data ALL'!E62*(($G$6+(2*'Data ALL'!$G$56))/1000)),0)</f>
        <v>921</v>
      </c>
      <c r="I14" s="100"/>
      <c r="J14" s="100"/>
      <c r="K14" s="100"/>
      <c r="L14" s="100"/>
      <c r="M14" s="100"/>
      <c r="N14" s="100"/>
      <c r="O14" s="100"/>
      <c r="P14" s="100"/>
    </row>
    <row r="15" spans="2:16" ht="20.100000000000001" customHeight="1" thickBot="1" x14ac:dyDescent="0.3">
      <c r="B15" s="79"/>
      <c r="C15" s="79"/>
      <c r="D15" s="76" t="s">
        <v>233</v>
      </c>
      <c r="E15" s="81">
        <f t="shared" si="0"/>
        <v>315</v>
      </c>
      <c r="F15" s="81">
        <f>IF(AND($G$6&gt;=KONRAD_DATA!$D$3,$G$6&lt;=KONRAD_DATA!$D$4-IF(MID(D15,2,1)="F",KONRAD_DATA!$D$6,0)),$G$6,"")</f>
        <v>1000</v>
      </c>
      <c r="G15" s="78">
        <f>ROUND(('Data ALL'!E63*(($G$6+(2*'Data ALL'!$G$56))/1000)),0)</f>
        <v>1029</v>
      </c>
      <c r="I15" s="100"/>
      <c r="J15" s="100"/>
      <c r="K15" s="100"/>
      <c r="L15" s="100"/>
      <c r="M15" s="100"/>
      <c r="N15" s="100"/>
      <c r="O15" s="100"/>
      <c r="P15" s="100"/>
    </row>
    <row r="16" spans="2:16" ht="20.100000000000001" customHeight="1" thickBot="1" x14ac:dyDescent="0.3">
      <c r="B16" s="79"/>
      <c r="C16" s="79"/>
      <c r="D16" s="76" t="s">
        <v>234</v>
      </c>
      <c r="E16" s="81">
        <f t="shared" si="0"/>
        <v>353</v>
      </c>
      <c r="F16" s="81">
        <f>IF(AND($G$6&gt;=KONRAD_DATA!$D$3,$G$6&lt;=KONRAD_DATA!$D$4-IF(MID(D16,2,1)="F",KONRAD_DATA!$D$6,0)),$G$6,"")</f>
        <v>1000</v>
      </c>
      <c r="G16" s="78">
        <f>ROUND(('Data ALL'!E64*(($G$6+(2*'Data ALL'!$G$56))/1000)),0)</f>
        <v>1137</v>
      </c>
      <c r="I16" s="100"/>
      <c r="J16" s="100"/>
      <c r="K16" s="100"/>
      <c r="L16" s="100"/>
      <c r="M16" s="100"/>
      <c r="N16" s="100"/>
      <c r="O16" s="100"/>
      <c r="P16" s="100"/>
    </row>
    <row r="17" spans="1:26" ht="20.100000000000001" customHeight="1" thickBot="1" x14ac:dyDescent="0.3">
      <c r="B17" s="79"/>
      <c r="C17" s="79"/>
      <c r="D17" s="76" t="s">
        <v>235</v>
      </c>
      <c r="E17" s="81">
        <f t="shared" si="0"/>
        <v>391</v>
      </c>
      <c r="F17" s="81">
        <f>IF(AND($G$6&gt;=KONRAD_DATA!$D$3,$G$6&lt;=KONRAD_DATA!$D$4-IF(MID(D17,2,1)="F",KONRAD_DATA!$D$6,0)),$G$6,"")</f>
        <v>1000</v>
      </c>
      <c r="G17" s="78">
        <f>ROUND(('Data ALL'!E65*(($G$6+(2*'Data ALL'!$G$56))/1000)),0)</f>
        <v>1246</v>
      </c>
      <c r="I17" s="100"/>
      <c r="J17" s="100"/>
      <c r="K17" s="100"/>
      <c r="L17" s="100"/>
      <c r="M17" s="100"/>
      <c r="N17" s="100"/>
      <c r="O17" s="100"/>
      <c r="P17" s="100"/>
    </row>
    <row r="18" spans="1:26" ht="20.100000000000001" customHeight="1" thickBot="1" x14ac:dyDescent="0.3">
      <c r="B18" s="79"/>
      <c r="C18" s="79"/>
      <c r="D18" s="76" t="s">
        <v>236</v>
      </c>
      <c r="E18" s="81">
        <f t="shared" si="0"/>
        <v>429</v>
      </c>
      <c r="F18" s="81">
        <f>IF(AND($G$6&gt;=KONRAD_DATA!$D$3,$G$6&lt;=KONRAD_DATA!$D$4-IF(MID(D18,2,1)="F",KONRAD_DATA!$D$6,0)),$G$6,"")</f>
        <v>1000</v>
      </c>
      <c r="G18" s="78">
        <f>ROUND(('Data ALL'!E66*(($G$6+(2*'Data ALL'!$G$56))/1000)),0)</f>
        <v>1357</v>
      </c>
      <c r="I18" s="100"/>
      <c r="J18" s="100"/>
      <c r="K18" s="100"/>
      <c r="L18" s="100"/>
      <c r="M18" s="100"/>
      <c r="N18" s="100"/>
      <c r="O18" s="100"/>
      <c r="P18" s="100"/>
    </row>
    <row r="19" spans="1:26" ht="20.100000000000001" customHeight="1" thickBot="1" x14ac:dyDescent="0.3">
      <c r="B19" s="79"/>
      <c r="C19" s="79"/>
      <c r="D19" s="76" t="s">
        <v>237</v>
      </c>
      <c r="E19" s="81">
        <f t="shared" si="0"/>
        <v>467</v>
      </c>
      <c r="F19" s="81">
        <f>IF(AND($G$6&gt;=KONRAD_DATA!$D$3,$G$6&lt;=KONRAD_DATA!$D$4-IF(MID(D19,2,1)="F",KONRAD_DATA!$D$6,0)),$G$6,"")</f>
        <v>1000</v>
      </c>
      <c r="G19" s="78">
        <f>ROUND(('Data ALL'!E67*(($G$6+(2*'Data ALL'!$G$56))/1000)),0)</f>
        <v>1469</v>
      </c>
      <c r="I19" s="100"/>
      <c r="J19" s="100"/>
      <c r="K19" s="100"/>
      <c r="L19" s="100"/>
      <c r="M19" s="100"/>
      <c r="N19" s="100"/>
      <c r="O19" s="100"/>
      <c r="P19" s="100"/>
    </row>
    <row r="20" spans="1:26" ht="20.100000000000001" customHeight="1" thickBot="1" x14ac:dyDescent="0.3">
      <c r="B20" s="79"/>
      <c r="C20" s="79"/>
      <c r="D20" s="76" t="s">
        <v>238</v>
      </c>
      <c r="E20" s="81">
        <f t="shared" si="0"/>
        <v>505</v>
      </c>
      <c r="F20" s="81">
        <f>IF(AND($G$6&gt;=KONRAD_DATA!$D$3,$G$6&lt;=KONRAD_DATA!$D$4-IF(MID(D20,2,1)="F",KONRAD_DATA!$D$6,0)),$G$6,"")</f>
        <v>1000</v>
      </c>
      <c r="G20" s="78">
        <f>ROUND(('Data ALL'!E68*(($G$6+(2*'Data ALL'!$G$56))/1000)),0)</f>
        <v>1581</v>
      </c>
      <c r="I20" s="100"/>
      <c r="J20" s="100"/>
      <c r="K20" s="100"/>
      <c r="L20" s="100"/>
      <c r="M20" s="100"/>
      <c r="N20" s="100"/>
      <c r="O20" s="100"/>
      <c r="P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Vandfyldt rør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Væg</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Længde: 400 mm. Maks. Længde: 6000 mm. 
Kontakt venligst MEINERTZ for specialstørrelser og specialløsninger.</v>
      </c>
      <c r="C25" s="90"/>
      <c r="G25" s="63"/>
    </row>
    <row r="26" spans="1:26" s="97" customFormat="1" ht="20.100000000000001" customHeight="1" x14ac:dyDescent="0.25">
      <c r="B26" s="97" t="str">
        <f ca="1">OFFSET(SPROG!$B$47,0,SPROG!$B$2)</f>
        <v>Nominel ydelse</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Omregningsfaktor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pQvRcw3j2XP3QIahuxLulki0zIxYhVKQJ5KP+57MqDdPmhQZMHkhqU704fkPgGD3tYcWpTCUNg2wYWTiz6suZA==" saltValue="96ImPctX7zIVsOyCK8FkIw==" spinCount="100000" sheet="1" objects="1" scenarios="1" selectLockedCells="1"/>
  <mergeCells count="1">
    <mergeCell ref="B28:G28"/>
  </mergeCells>
  <phoneticPr fontId="2" type="noConversion"/>
  <conditionalFormatting sqref="C6:F6">
    <cfRule type="expression" dxfId="2" priority="1">
      <formula>$C$6&lt;$D$6+10</formula>
    </cfRule>
  </conditionalFormatting>
  <dataValidations count="1">
    <dataValidation type="whole" allowBlank="1" showInputMessage="1" showErrorMessage="1" errorTitle="Invalid value" error="Please select a value between 400 and 6000" sqref="G6" xr:uid="{41B39CFF-1EF8-47EF-B8CF-30267E7F8A0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D75F4-E8EE-4433-970A-C8CCDFE90E87}">
          <x14:formula1>
            <xm:f>Dropdown!$A$2:$A$3</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F2D2-D443-4537-BA66-1F2522769C56}">
  <dimension ref="A1:AD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5" width="19.28515625" style="100" customWidth="1"/>
    <col min="6" max="6" width="26.28515625" style="100" customWidth="1"/>
    <col min="7" max="7" width="24.140625" style="67" customWidth="1"/>
    <col min="8" max="9" width="9.140625" style="125"/>
    <col min="10" max="13" width="14.5703125" style="125" customWidth="1"/>
    <col min="14" max="14" width="14.5703125" style="126" customWidth="1"/>
    <col min="15" max="15" width="18.85546875" style="125" customWidth="1"/>
    <col min="16" max="19" width="9.140625" style="125" customWidth="1"/>
    <col min="20" max="27" width="9.140625" style="127"/>
    <col min="28" max="30" width="9.140625" style="101"/>
    <col min="31" max="16384" width="9.140625" style="100"/>
  </cols>
  <sheetData>
    <row r="1" spans="2:23" ht="20.100000000000001" customHeight="1" x14ac:dyDescent="0.25"/>
    <row r="2" spans="2:23" ht="39.950000000000003" customHeight="1" x14ac:dyDescent="0.25"/>
    <row r="3" spans="2:23" ht="30" customHeight="1" x14ac:dyDescent="0.25">
      <c r="B3" s="102" t="str">
        <f ca="1">OFFSET(SPROG!$B$12,0,SPROG!$B$2)</f>
        <v>PROLINE</v>
      </c>
    </row>
    <row r="4" spans="2:23" ht="30" customHeight="1" x14ac:dyDescent="0.25">
      <c r="B4" s="67" t="str">
        <f ca="1">OFFSET(SPROG!$B$21,0,SPROG!$B$2)</f>
        <v>Beregningsmetode</v>
      </c>
      <c r="C4" s="34" t="s">
        <v>16</v>
      </c>
      <c r="D4" s="103">
        <f>((C6+D6)/2)-E6</f>
        <v>50</v>
      </c>
      <c r="E4" s="103">
        <f>TRUNC((C6-D6)/LN((C6-E6)/(D6-E6)),2)</f>
        <v>49.83</v>
      </c>
      <c r="F4" s="103" t="str">
        <f>LEFT($C$4,1)</f>
        <v>L</v>
      </c>
      <c r="I4" s="100"/>
      <c r="J4" s="100"/>
      <c r="K4" s="100"/>
      <c r="L4" s="100"/>
      <c r="M4" s="100"/>
      <c r="N4" s="100"/>
      <c r="O4" s="100"/>
      <c r="P4" s="100"/>
      <c r="Q4" s="100"/>
      <c r="R4" s="100"/>
      <c r="S4" s="100"/>
      <c r="T4" s="100"/>
      <c r="U4" s="100"/>
      <c r="V4" s="100"/>
      <c r="W4" s="100"/>
    </row>
    <row r="5" spans="2:23" ht="20.100000000000001" customHeight="1" x14ac:dyDescent="0.25">
      <c r="B5" s="68"/>
      <c r="C5" s="69" t="str">
        <f ca="1">OFFSET(SPROG!$B$28,0,SPROG!$B$2)</f>
        <v>Fremløb (C°)</v>
      </c>
      <c r="D5" s="69" t="str">
        <f ca="1">OFFSET(SPROG!$B$29,0,SPROG!$B$2)</f>
        <v>Retur (C°)</v>
      </c>
      <c r="E5" s="69" t="str">
        <f ca="1">OFFSET(SPROG!$B$30,0,SPROG!$B$2)</f>
        <v>Rum (C°)</v>
      </c>
      <c r="F5" s="69" t="str">
        <f ca="1">OFFSET(SPROG!$B$35,0,SPROG!$B$2)</f>
        <v>Stålkassette / Grav dybde</v>
      </c>
      <c r="G5" s="69" t="str">
        <f ca="1">OFFSET(SPROG!$B$32,0,SPROG!$B$2)</f>
        <v>Længde - mm</v>
      </c>
      <c r="I5" s="100"/>
      <c r="J5" s="100"/>
      <c r="K5" s="100"/>
      <c r="L5" s="100"/>
      <c r="M5" s="100"/>
      <c r="N5" s="100"/>
      <c r="O5" s="100"/>
      <c r="P5" s="100"/>
      <c r="Q5" s="100"/>
      <c r="R5" s="100"/>
      <c r="S5" s="100"/>
      <c r="T5" s="100"/>
      <c r="U5" s="100"/>
      <c r="V5" s="100"/>
      <c r="W5" s="100"/>
    </row>
    <row r="6" spans="2:23" ht="20.100000000000001" customHeight="1" x14ac:dyDescent="0.25">
      <c r="B6" s="71" t="str">
        <f>IF($F$4="A","ΔT "&amp;D4,"ΔT "&amp;E4)</f>
        <v>ΔT 49,83</v>
      </c>
      <c r="C6" s="33">
        <v>75</v>
      </c>
      <c r="D6" s="33">
        <v>65</v>
      </c>
      <c r="E6" s="33">
        <v>20</v>
      </c>
      <c r="F6" s="33">
        <v>100</v>
      </c>
      <c r="G6" s="33">
        <v>1000</v>
      </c>
      <c r="I6" s="100"/>
      <c r="J6" s="100"/>
      <c r="K6" s="100"/>
      <c r="L6" s="100"/>
      <c r="M6" s="100"/>
      <c r="N6" s="100"/>
      <c r="O6" s="100"/>
      <c r="P6" s="100"/>
      <c r="Q6" s="100"/>
      <c r="R6" s="100"/>
      <c r="S6" s="100"/>
      <c r="T6" s="100"/>
      <c r="U6" s="100"/>
      <c r="V6" s="100"/>
      <c r="W6" s="100"/>
    </row>
    <row r="7" spans="2:23" ht="9.9499999999999993" customHeight="1" x14ac:dyDescent="0.25">
      <c r="B7" s="104"/>
      <c r="G7" s="100"/>
      <c r="I7" s="100"/>
      <c r="J7" s="100"/>
      <c r="K7" s="100"/>
      <c r="L7" s="100"/>
      <c r="M7" s="100"/>
      <c r="N7" s="100"/>
      <c r="O7" s="100"/>
      <c r="P7" s="100"/>
      <c r="Q7" s="100"/>
      <c r="R7" s="100"/>
      <c r="S7" s="100"/>
      <c r="T7" s="100"/>
      <c r="U7" s="100"/>
      <c r="V7" s="100"/>
      <c r="W7" s="100"/>
    </row>
    <row r="8" spans="2:23"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c r="N8" s="100"/>
      <c r="O8" s="100"/>
      <c r="P8" s="100"/>
      <c r="Q8" s="100"/>
      <c r="R8" s="100"/>
      <c r="S8" s="100"/>
      <c r="T8" s="100"/>
      <c r="U8" s="100"/>
      <c r="V8" s="100"/>
      <c r="W8" s="100"/>
    </row>
    <row r="9" spans="2:23" ht="20.100000000000001" customHeight="1" thickBot="1" x14ac:dyDescent="0.3">
      <c r="B9" s="75"/>
      <c r="C9" s="75"/>
      <c r="D9" s="76" t="s">
        <v>273</v>
      </c>
      <c r="E9" s="77">
        <v>179</v>
      </c>
      <c r="F9" s="77">
        <f>IF(AND($G$6&gt;=KONRAD_DATA!$D$3,$G$6&lt;=KONRAD_DATA!$D$4-IF(MID(D9,2,1)="F",KONRAD_DATA!$D$6,0)),$G$6,"")</f>
        <v>1000</v>
      </c>
      <c r="G9" s="78">
        <f>ROUND((('Data ALL'!G74*($G$6/1000)))*(1+'Data ALL'!$O$80),0)</f>
        <v>219</v>
      </c>
      <c r="I9" s="100"/>
      <c r="J9" s="100"/>
      <c r="K9" s="100"/>
      <c r="L9" s="100"/>
      <c r="M9" s="100"/>
      <c r="N9" s="100"/>
      <c r="O9" s="100"/>
      <c r="P9" s="100"/>
      <c r="Q9" s="100"/>
      <c r="R9" s="100"/>
      <c r="S9" s="100"/>
      <c r="T9" s="100"/>
      <c r="U9" s="100"/>
      <c r="V9" s="100"/>
      <c r="W9" s="100"/>
    </row>
    <row r="10" spans="2:23" ht="20.100000000000001" customHeight="1" thickBot="1" x14ac:dyDescent="0.3">
      <c r="B10" s="79"/>
      <c r="C10" s="79"/>
      <c r="D10" s="76" t="s">
        <v>274</v>
      </c>
      <c r="E10" s="81">
        <f>E9+24</f>
        <v>203</v>
      </c>
      <c r="F10" s="81">
        <f>IF(AND($G$6&gt;=KONRAD_DATA!$D$3,$G$6&lt;=KONRAD_DATA!$D$4-IF(MID(D10,2,1)="F",KONRAD_DATA!$D$6,0)),$G$6,"")</f>
        <v>1000</v>
      </c>
      <c r="G10" s="78">
        <f>ROUND((('Data ALL'!G75*($G$6/1000)))*(1+'Data ALL'!$O$80),0)</f>
        <v>278</v>
      </c>
      <c r="I10" s="100"/>
      <c r="J10" s="100"/>
      <c r="K10" s="100"/>
      <c r="L10" s="100"/>
      <c r="M10" s="100"/>
      <c r="N10" s="100"/>
      <c r="O10" s="100"/>
      <c r="P10" s="100"/>
      <c r="Q10" s="100"/>
      <c r="R10" s="100"/>
      <c r="S10" s="100"/>
      <c r="T10" s="100"/>
      <c r="U10" s="100"/>
      <c r="V10" s="100"/>
      <c r="W10" s="100"/>
    </row>
    <row r="11" spans="2:23" ht="20.100000000000001" customHeight="1" thickBot="1" x14ac:dyDescent="0.3">
      <c r="B11" s="79"/>
      <c r="C11" s="79"/>
      <c r="D11" s="76" t="s">
        <v>275</v>
      </c>
      <c r="E11" s="81">
        <f>E10+24</f>
        <v>227</v>
      </c>
      <c r="F11" s="81">
        <f>IF(AND($G$6&gt;=KONRAD_DATA!$D$3,$G$6&lt;=KONRAD_DATA!$D$4-IF(MID(D11,2,1)="F",KONRAD_DATA!$D$6,0)),$G$6,"")</f>
        <v>1000</v>
      </c>
      <c r="G11" s="78">
        <f>ROUND((('Data ALL'!G76*($G$6/1000)))*(1+'Data ALL'!$O$80),0)</f>
        <v>330</v>
      </c>
      <c r="I11" s="100"/>
      <c r="J11" s="100"/>
      <c r="K11" s="100"/>
      <c r="L11" s="100"/>
      <c r="M11" s="100"/>
      <c r="N11" s="100"/>
      <c r="O11" s="100"/>
      <c r="P11" s="100"/>
      <c r="Q11" s="100"/>
      <c r="R11" s="100"/>
      <c r="S11" s="100"/>
      <c r="T11" s="100"/>
      <c r="U11" s="100"/>
      <c r="V11" s="100"/>
      <c r="W11" s="100"/>
    </row>
    <row r="12" spans="2:23" ht="20.100000000000001" customHeight="1" thickBot="1" x14ac:dyDescent="0.3">
      <c r="B12" s="79"/>
      <c r="C12" s="79"/>
      <c r="D12" s="76" t="s">
        <v>276</v>
      </c>
      <c r="E12" s="81">
        <f t="shared" ref="E12:E20" si="0">E11+48</f>
        <v>275</v>
      </c>
      <c r="F12" s="81">
        <f>IF(AND($G$6&gt;=KONRAD_DATA!$D$3,$G$6&lt;=KONRAD_DATA!$D$4-IF(MID(D12,2,1)="F",KONRAD_DATA!$D$6,0)),$G$6,"")</f>
        <v>1000</v>
      </c>
      <c r="G12" s="78">
        <f>ROUND((('Data ALL'!G77*($G$6/1000)))*(1+'Data ALL'!$O$80),0)</f>
        <v>375</v>
      </c>
      <c r="I12" s="100"/>
      <c r="J12" s="100"/>
      <c r="K12" s="100"/>
      <c r="L12" s="100"/>
      <c r="M12" s="100"/>
      <c r="N12" s="100"/>
      <c r="O12" s="100"/>
      <c r="P12" s="100"/>
      <c r="Q12" s="100"/>
      <c r="R12" s="100"/>
      <c r="S12" s="100"/>
      <c r="T12" s="100"/>
      <c r="U12" s="100"/>
      <c r="V12" s="100"/>
      <c r="W12" s="100"/>
    </row>
    <row r="13" spans="2:23" ht="20.100000000000001" customHeight="1" thickBot="1" x14ac:dyDescent="0.3">
      <c r="B13" s="79"/>
      <c r="C13" s="79"/>
      <c r="D13" s="76" t="s">
        <v>277</v>
      </c>
      <c r="E13" s="81">
        <f t="shared" si="0"/>
        <v>323</v>
      </c>
      <c r="F13" s="81">
        <f>IF(AND($G$6&gt;=KONRAD_DATA!$D$3,$G$6&lt;=KONRAD_DATA!$D$4-IF(MID(D13,2,1)="F",KONRAD_DATA!$D$6,0)),$G$6,"")</f>
        <v>1000</v>
      </c>
      <c r="G13" s="78">
        <f>ROUND((('Data ALL'!G78*($G$6/1000)))*(1+'Data ALL'!$O$80),0)</f>
        <v>414</v>
      </c>
      <c r="I13" s="100"/>
      <c r="J13" s="100"/>
      <c r="K13" s="100"/>
      <c r="L13" s="100"/>
      <c r="M13" s="100"/>
      <c r="N13" s="100"/>
      <c r="O13" s="100"/>
      <c r="P13" s="100"/>
      <c r="Q13" s="100"/>
      <c r="R13" s="100"/>
      <c r="S13" s="100"/>
      <c r="T13" s="100"/>
      <c r="U13" s="100"/>
      <c r="V13" s="100"/>
      <c r="W13" s="100"/>
    </row>
    <row r="14" spans="2:23" ht="20.100000000000001" customHeight="1" thickBot="1" x14ac:dyDescent="0.3">
      <c r="B14" s="79"/>
      <c r="C14" s="79"/>
      <c r="D14" s="76" t="s">
        <v>278</v>
      </c>
      <c r="E14" s="81">
        <f t="shared" si="0"/>
        <v>371</v>
      </c>
      <c r="F14" s="81">
        <f>IF(AND($G$6&gt;=KONRAD_DATA!$D$3,$G$6&lt;=KONRAD_DATA!$D$4-IF(MID(D14,2,1)="F",KONRAD_DATA!$D$6,0)),$G$6,"")</f>
        <v>1000</v>
      </c>
      <c r="G14" s="78">
        <f>ROUND((('Data ALL'!G79*($G$6/1000)))*(1+'Data ALL'!$O$80),0)</f>
        <v>514</v>
      </c>
      <c r="I14" s="100"/>
      <c r="J14" s="100"/>
      <c r="K14" s="100"/>
      <c r="L14" s="100"/>
      <c r="M14" s="100"/>
      <c r="N14" s="100"/>
      <c r="O14" s="100"/>
      <c r="P14" s="100"/>
      <c r="Q14" s="100"/>
      <c r="R14" s="100"/>
      <c r="S14" s="100"/>
      <c r="T14" s="100"/>
      <c r="U14" s="100"/>
      <c r="V14" s="100"/>
      <c r="W14" s="100"/>
    </row>
    <row r="15" spans="2:23" ht="20.100000000000001" customHeight="1" thickBot="1" x14ac:dyDescent="0.3">
      <c r="B15" s="79"/>
      <c r="C15" s="79"/>
      <c r="D15" s="76" t="s">
        <v>279</v>
      </c>
      <c r="E15" s="81">
        <f t="shared" si="0"/>
        <v>419</v>
      </c>
      <c r="F15" s="81">
        <f>IF(AND($G$6&gt;=KONRAD_DATA!$D$3,$G$6&lt;=KONRAD_DATA!$D$4-IF(MID(D15,2,1)="F",KONRAD_DATA!$D$6,0)),$G$6,"")</f>
        <v>1000</v>
      </c>
      <c r="G15" s="78">
        <f>ROUND((('Data ALL'!G80*($G$6/1000)))*(1+'Data ALL'!$O$80),0)</f>
        <v>561</v>
      </c>
      <c r="I15" s="100"/>
      <c r="J15" s="100"/>
      <c r="K15" s="100"/>
      <c r="L15" s="100"/>
      <c r="M15" s="100"/>
      <c r="N15" s="100"/>
      <c r="O15" s="100"/>
      <c r="P15" s="100"/>
      <c r="Q15" s="100"/>
      <c r="R15" s="100"/>
      <c r="S15" s="100"/>
      <c r="T15" s="100"/>
      <c r="U15" s="100"/>
      <c r="V15" s="100"/>
      <c r="W15" s="100"/>
    </row>
    <row r="16" spans="2:23" ht="20.100000000000001" customHeight="1" thickBot="1" x14ac:dyDescent="0.3">
      <c r="B16" s="79"/>
      <c r="C16" s="79"/>
      <c r="D16" s="76" t="s">
        <v>280</v>
      </c>
      <c r="E16" s="81">
        <f t="shared" si="0"/>
        <v>467</v>
      </c>
      <c r="F16" s="81">
        <f>IF(AND($G$6&gt;=KONRAD_DATA!$D$3,$G$6&lt;=KONRAD_DATA!$D$4-IF(MID(D16,2,1)="F",KONRAD_DATA!$D$6,0)),$G$6,"")</f>
        <v>1000</v>
      </c>
      <c r="G16" s="78">
        <f>ROUND((('Data ALL'!G81*($G$6/1000)))*(1+'Data ALL'!$O$80),0)</f>
        <v>608</v>
      </c>
      <c r="I16" s="100"/>
      <c r="J16" s="100"/>
      <c r="K16" s="100"/>
      <c r="L16" s="100"/>
      <c r="M16" s="100"/>
      <c r="N16" s="100"/>
      <c r="O16" s="100"/>
      <c r="P16" s="100"/>
      <c r="Q16" s="100"/>
      <c r="R16" s="100"/>
      <c r="S16" s="100"/>
      <c r="T16" s="100"/>
      <c r="U16" s="100"/>
      <c r="V16" s="100"/>
      <c r="W16" s="100"/>
    </row>
    <row r="17" spans="1:30" ht="20.100000000000001" customHeight="1" thickBot="1" x14ac:dyDescent="0.3">
      <c r="B17" s="79"/>
      <c r="C17" s="79"/>
      <c r="D17" s="76" t="s">
        <v>281</v>
      </c>
      <c r="E17" s="81">
        <f t="shared" si="0"/>
        <v>515</v>
      </c>
      <c r="F17" s="81">
        <f>IF(AND($G$6&gt;=KONRAD_DATA!$D$3,$G$6&lt;=KONRAD_DATA!$D$4-IF(MID(D17,2,1)="F",KONRAD_DATA!$D$6,0)),$G$6,"")</f>
        <v>1000</v>
      </c>
      <c r="G17" s="78">
        <f>ROUND((('Data ALL'!G82*($G$6/1000)))*(1+'Data ALL'!$O$80),0)</f>
        <v>637</v>
      </c>
      <c r="I17" s="100"/>
      <c r="J17" s="100"/>
      <c r="K17" s="100"/>
      <c r="L17" s="100"/>
      <c r="M17" s="100"/>
      <c r="N17" s="100"/>
      <c r="O17" s="100"/>
      <c r="P17" s="100"/>
      <c r="Q17" s="100"/>
      <c r="R17" s="100"/>
      <c r="S17" s="100"/>
      <c r="T17" s="100"/>
      <c r="U17" s="100"/>
      <c r="V17" s="100"/>
      <c r="W17" s="100"/>
    </row>
    <row r="18" spans="1:30" ht="20.100000000000001" customHeight="1" thickBot="1" x14ac:dyDescent="0.3">
      <c r="B18" s="79"/>
      <c r="C18" s="79"/>
      <c r="D18" s="76" t="s">
        <v>282</v>
      </c>
      <c r="E18" s="81">
        <f t="shared" si="0"/>
        <v>563</v>
      </c>
      <c r="F18" s="81">
        <f>IF(AND($G$6&gt;=KONRAD_DATA!$D$3,$G$6&lt;=KONRAD_DATA!$D$4-IF(MID(D18,2,1)="F",KONRAD_DATA!$D$6,0)),$G$6,"")</f>
        <v>1000</v>
      </c>
      <c r="G18" s="78">
        <f>ROUND((('Data ALL'!G83*($G$6/1000)))*(1+'Data ALL'!$O$80),0)</f>
        <v>671</v>
      </c>
      <c r="I18" s="100"/>
      <c r="J18" s="100"/>
      <c r="K18" s="100"/>
      <c r="L18" s="100"/>
      <c r="M18" s="100"/>
      <c r="N18" s="100"/>
      <c r="O18" s="100"/>
      <c r="P18" s="100"/>
      <c r="Q18" s="100"/>
      <c r="R18" s="100"/>
      <c r="S18" s="100"/>
      <c r="T18" s="100"/>
      <c r="U18" s="100"/>
      <c r="V18" s="100"/>
      <c r="W18" s="100"/>
    </row>
    <row r="19" spans="1:30" ht="20.100000000000001" customHeight="1" thickBot="1" x14ac:dyDescent="0.3">
      <c r="B19" s="79"/>
      <c r="C19" s="79"/>
      <c r="D19" s="76" t="s">
        <v>283</v>
      </c>
      <c r="E19" s="81">
        <f t="shared" si="0"/>
        <v>611</v>
      </c>
      <c r="F19" s="81">
        <f>IF(AND($G$6&gt;=KONRAD_DATA!$D$3,$G$6&lt;=KONRAD_DATA!$D$4-IF(MID(D19,2,1)="F",KONRAD_DATA!$D$6,0)),$G$6,"")</f>
        <v>1000</v>
      </c>
      <c r="G19" s="78">
        <f>ROUND((('Data ALL'!G84*($G$6/1000)))*(1+'Data ALL'!$O$80),0)</f>
        <v>707</v>
      </c>
      <c r="I19" s="100"/>
      <c r="J19" s="100"/>
      <c r="K19" s="100"/>
      <c r="L19" s="100"/>
      <c r="M19" s="100"/>
      <c r="N19" s="100"/>
      <c r="O19" s="100"/>
      <c r="P19" s="100"/>
      <c r="Q19" s="100"/>
      <c r="R19" s="100"/>
      <c r="S19" s="100"/>
      <c r="T19" s="100"/>
      <c r="U19" s="100"/>
      <c r="V19" s="100"/>
      <c r="W19" s="100"/>
    </row>
    <row r="20" spans="1:30" ht="20.100000000000001" customHeight="1" thickBot="1" x14ac:dyDescent="0.3">
      <c r="B20" s="79"/>
      <c r="C20" s="79"/>
      <c r="D20" s="76" t="s">
        <v>284</v>
      </c>
      <c r="E20" s="81">
        <f t="shared" si="0"/>
        <v>659</v>
      </c>
      <c r="F20" s="81">
        <f>IF(AND($G$6&gt;=KONRAD_DATA!$D$3,$G$6&lt;=KONRAD_DATA!$D$4-IF(MID(D20,2,1)="F",KONRAD_DATA!$D$6,0)),$G$6,"")</f>
        <v>1000</v>
      </c>
      <c r="G20" s="78">
        <f>ROUND((('Data ALL'!G85*($G$6/1000)))*(1+'Data ALL'!$O$80),0)</f>
        <v>740</v>
      </c>
      <c r="I20" s="100"/>
      <c r="J20" s="100"/>
      <c r="K20" s="100"/>
      <c r="L20" s="100"/>
      <c r="M20" s="100"/>
      <c r="N20" s="100"/>
      <c r="O20" s="100"/>
      <c r="P20" s="100"/>
      <c r="Q20" s="100"/>
      <c r="R20" s="100"/>
      <c r="S20" s="100"/>
      <c r="T20" s="100"/>
      <c r="U20" s="100"/>
      <c r="V20" s="100"/>
      <c r="W20" s="100"/>
    </row>
    <row r="21" spans="1:30" s="63" customFormat="1" ht="20.100000000000001" customHeight="1" x14ac:dyDescent="0.25">
      <c r="E21" s="67"/>
      <c r="F21" s="67"/>
      <c r="H21" s="116"/>
      <c r="X21" s="143"/>
      <c r="Y21" s="143"/>
      <c r="Z21" s="143"/>
      <c r="AA21" s="143"/>
      <c r="AB21" s="105"/>
      <c r="AC21" s="105"/>
      <c r="AD21" s="105"/>
    </row>
    <row r="22" spans="1:30" s="63" customFormat="1" ht="20.100000000000001" customHeight="1" thickBot="1" x14ac:dyDescent="0.3">
      <c r="B22" s="93"/>
      <c r="C22" s="93"/>
      <c r="D22" s="46" t="str">
        <f ca="1">OFFSET(SPROG!$B$41,0,SPROG!$B$2)</f>
        <v>Vandfyldt rør</v>
      </c>
      <c r="E22" s="46"/>
      <c r="F22" s="46"/>
      <c r="G22" s="46"/>
      <c r="H22" s="116"/>
      <c r="I22" s="116"/>
      <c r="J22" s="126"/>
      <c r="K22" s="116"/>
      <c r="L22" s="116"/>
      <c r="M22" s="116"/>
      <c r="N22" s="116"/>
      <c r="O22" s="116"/>
      <c r="P22" s="116"/>
      <c r="Q22" s="116"/>
      <c r="R22" s="116"/>
      <c r="S22" s="116"/>
      <c r="T22" s="143"/>
      <c r="U22" s="143"/>
      <c r="V22" s="143"/>
      <c r="W22" s="143"/>
      <c r="X22" s="143"/>
      <c r="Y22" s="143"/>
      <c r="Z22" s="143"/>
      <c r="AA22" s="143"/>
      <c r="AB22" s="105"/>
      <c r="AC22" s="105"/>
      <c r="AD22" s="105"/>
    </row>
    <row r="23" spans="1:30" s="63" customFormat="1" ht="20.100000000000001" customHeight="1" thickBot="1" x14ac:dyDescent="0.3">
      <c r="B23" s="106"/>
      <c r="C23" s="106"/>
      <c r="D23" s="46" t="str">
        <f ca="1">OFFSET(SPROG!$B$42,0,SPROG!$B$2)</f>
        <v>Konvektor</v>
      </c>
      <c r="E23" s="62"/>
      <c r="F23" s="62"/>
      <c r="G23" s="62"/>
      <c r="H23" s="116"/>
      <c r="I23" s="116"/>
      <c r="J23" s="126"/>
      <c r="K23" s="116"/>
      <c r="L23" s="116"/>
      <c r="M23" s="116"/>
      <c r="N23" s="116"/>
      <c r="O23" s="116"/>
      <c r="P23" s="116"/>
      <c r="Q23" s="116"/>
      <c r="R23" s="116"/>
      <c r="S23" s="116"/>
      <c r="T23" s="143"/>
      <c r="U23" s="143"/>
      <c r="V23" s="143"/>
      <c r="W23" s="143"/>
      <c r="X23" s="143"/>
      <c r="Y23" s="143"/>
      <c r="Z23" s="143"/>
      <c r="AA23" s="143"/>
      <c r="AB23" s="105"/>
      <c r="AC23" s="105"/>
      <c r="AD23" s="105"/>
    </row>
    <row r="24" spans="1:30" ht="20.100000000000001" customHeight="1" x14ac:dyDescent="0.25">
      <c r="A24" s="63"/>
      <c r="B24" s="95"/>
      <c r="C24" s="95"/>
      <c r="D24" s="48" t="str">
        <f ca="1">OFFSET(SPROG!$B$72,0,SPROG!$B$2)</f>
        <v>Grav/Stålkassette</v>
      </c>
      <c r="E24" s="48"/>
      <c r="F24" s="48"/>
      <c r="G24" s="48"/>
      <c r="L24" s="133"/>
      <c r="M24" s="133"/>
      <c r="N24" s="132"/>
    </row>
    <row r="25" spans="1:30" ht="20.100000000000001" customHeight="1" x14ac:dyDescent="0.25">
      <c r="B25" s="67"/>
      <c r="C25" s="90"/>
    </row>
    <row r="26" spans="1:30" s="97" customFormat="1" ht="20.100000000000001" customHeight="1" x14ac:dyDescent="0.25">
      <c r="B26" s="97" t="str">
        <f ca="1">OFFSET(SPROG!$B$47,0,SPROG!$B$2)</f>
        <v>Nominel ydelse</v>
      </c>
      <c r="C26" s="97" t="s">
        <v>20</v>
      </c>
      <c r="G26" s="107"/>
      <c r="H26" s="144"/>
      <c r="I26" s="144"/>
      <c r="J26" s="144"/>
      <c r="K26" s="144"/>
      <c r="L26" s="144"/>
      <c r="M26" s="144"/>
      <c r="N26" s="145"/>
      <c r="O26" s="144"/>
      <c r="P26" s="144"/>
      <c r="Q26" s="144"/>
      <c r="R26" s="144"/>
      <c r="S26" s="144"/>
      <c r="T26" s="146"/>
      <c r="U26" s="146"/>
      <c r="V26" s="146"/>
      <c r="W26" s="146"/>
      <c r="X26" s="146"/>
      <c r="Y26" s="146"/>
      <c r="Z26" s="146"/>
      <c r="AA26" s="146"/>
      <c r="AB26" s="108"/>
      <c r="AC26" s="108"/>
      <c r="AD26" s="108"/>
    </row>
    <row r="27" spans="1:30" s="97" customFormat="1" ht="20.100000000000001" customHeight="1" x14ac:dyDescent="0.25">
      <c r="B27" s="97" t="str">
        <f ca="1">OFFSET(SPROG!$B$48,0,SPROG!$B$2)</f>
        <v>Omregningsfaktor</v>
      </c>
      <c r="C27" s="98" t="s">
        <v>263</v>
      </c>
      <c r="D27" s="109"/>
      <c r="H27" s="144"/>
      <c r="I27" s="144"/>
      <c r="J27" s="144"/>
      <c r="K27" s="144"/>
      <c r="L27" s="144"/>
      <c r="M27" s="144"/>
      <c r="N27" s="144"/>
      <c r="O27" s="144"/>
      <c r="P27" s="144"/>
      <c r="Q27" s="144"/>
      <c r="R27" s="144"/>
      <c r="S27" s="144"/>
      <c r="T27" s="146"/>
      <c r="U27" s="146"/>
      <c r="V27" s="146"/>
      <c r="W27" s="146"/>
      <c r="X27" s="146"/>
      <c r="Y27" s="146"/>
      <c r="Z27" s="146"/>
      <c r="AA27" s="146"/>
      <c r="AB27" s="108"/>
      <c r="AC27" s="108"/>
      <c r="AD27" s="108"/>
    </row>
    <row r="28" spans="1:30"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44"/>
      <c r="I28" s="144"/>
      <c r="J28" s="144"/>
      <c r="K28" s="144"/>
      <c r="L28" s="144"/>
      <c r="M28" s="144"/>
      <c r="N28" s="145"/>
      <c r="O28" s="144"/>
      <c r="P28" s="144"/>
      <c r="Q28" s="144"/>
      <c r="R28" s="144"/>
      <c r="S28" s="144"/>
      <c r="T28" s="146"/>
      <c r="U28" s="146"/>
      <c r="V28" s="146"/>
      <c r="W28" s="146"/>
      <c r="X28" s="146"/>
      <c r="Y28" s="146"/>
      <c r="Z28" s="146"/>
      <c r="AA28" s="146"/>
      <c r="AB28" s="108"/>
      <c r="AC28" s="108"/>
      <c r="AD28" s="108"/>
    </row>
    <row r="29" spans="1:30" ht="21" customHeight="1" x14ac:dyDescent="0.25">
      <c r="B29" s="178" t="str">
        <f ca="1">OFFSET(SPROG!$B$50,0,SPROG!$B$2)</f>
        <v>Ved ProLine med stålkassette anbefales at beregne en justerings tolerance på min. 10mm ifh. gravdybden.</v>
      </c>
      <c r="C29" s="178"/>
      <c r="D29" s="178"/>
      <c r="E29" s="178"/>
      <c r="F29" s="178"/>
      <c r="G29" s="178"/>
    </row>
  </sheetData>
  <sheetProtection algorithmName="SHA-512" hashValue="BoaRj8hmDN5S4GCxRQLXxVnsCY1qKVvhUEh95+DrQ5dgJMrZedtxQ/1T9pHcKxFH9EPu8HibgHNoiVmGKRA/9g==" saltValue="+CoHX46m7c10ORkZ+Oo1Nw==" spinCount="100000" sheet="1" objects="1" scenarios="1" selectLockedCells="1"/>
  <mergeCells count="2">
    <mergeCell ref="B28:G28"/>
    <mergeCell ref="B29:G29"/>
  </mergeCells>
  <phoneticPr fontId="2" type="noConversion"/>
  <conditionalFormatting sqref="C6:F6">
    <cfRule type="expression" dxfId="1" priority="1">
      <formula>$C$6&lt;$D$6+10</formula>
    </cfRule>
  </conditionalFormatting>
  <dataValidations count="1">
    <dataValidation type="whole" allowBlank="1" showInputMessage="1" showErrorMessage="1" errorTitle="Invalid value" error="Please select a value between 400 and 6000" sqref="G6" xr:uid="{8275977A-8042-4402-B2CD-AFDFB824CCB0}">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990095-C7E7-44F7-8F8D-B80083A18735}">
          <x14:formula1>
            <xm:f>Dropdown!$A$2:$A$3</xm:f>
          </x14:formula1>
          <xm:sqref>C4</xm:sqref>
        </x14:dataValidation>
        <x14:dataValidation type="list" allowBlank="1" showInputMessage="1" showErrorMessage="1" xr:uid="{EDE2B109-3F35-435A-BBBA-476A43D566BB}">
          <x14:formula1>
            <xm:f>Dropdown!$C$2:$C$6</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60C1-C33B-436A-99D6-E06DF5A20A34}">
  <sheetPr>
    <pageSetUpPr autoPageBreaks="0"/>
  </sheetPr>
  <dimension ref="B1:Z39"/>
  <sheetViews>
    <sheetView showGridLines="0" showRowColHeaders="0" workbookViewId="0">
      <selection activeCell="G6" sqref="G6"/>
    </sheetView>
  </sheetViews>
  <sheetFormatPr defaultRowHeight="12.75" x14ac:dyDescent="0.25"/>
  <cols>
    <col min="1" max="1" width="10.7109375" style="63" customWidth="1"/>
    <col min="2" max="3" width="18.7109375" style="63" customWidth="1"/>
    <col min="4" max="6" width="19.28515625" style="63" customWidth="1"/>
    <col min="7" max="7" width="24.140625" style="63" customWidth="1"/>
    <col min="8" max="8" width="6.7109375" style="116" customWidth="1"/>
    <col min="9" max="26" width="9.140625" style="117"/>
    <col min="27" max="16384" width="9.140625" style="63"/>
  </cols>
  <sheetData>
    <row r="1" spans="2:26" ht="20.100000000000001" customHeight="1" x14ac:dyDescent="0.25"/>
    <row r="2" spans="2:26" ht="39.950000000000003" customHeight="1" x14ac:dyDescent="0.25"/>
    <row r="3" spans="2:26" ht="30" customHeight="1" x14ac:dyDescent="0.25">
      <c r="B3" s="65" t="str">
        <f ca="1">OFFSET(SPROG!$B$13,0,SPROG!$B$2)</f>
        <v>KONVEKTOR / RADIATOR</v>
      </c>
      <c r="C3" s="66"/>
    </row>
    <row r="4" spans="2:26" ht="30" customHeight="1" x14ac:dyDescent="0.25">
      <c r="B4" s="67" t="str">
        <f ca="1">OFFSET(SPROG!$B$21,0,SPROG!$B$2)</f>
        <v>Beregningsmetode</v>
      </c>
      <c r="C4" s="176" t="s">
        <v>17</v>
      </c>
      <c r="D4" s="64">
        <f>((C6+D6)/2)-E6</f>
        <v>50</v>
      </c>
      <c r="E4" s="64"/>
      <c r="F4" s="64" t="str">
        <f>LEFT($C$4,1)</f>
        <v>A</v>
      </c>
    </row>
    <row r="5" spans="2:26" s="70" customFormat="1" ht="20.100000000000001" customHeight="1" x14ac:dyDescent="0.25">
      <c r="B5" s="68"/>
      <c r="C5" s="69" t="str">
        <f ca="1">OFFSET(SPROG!$B$28,0,SPROG!$B$2)</f>
        <v>Fremløb (C°)</v>
      </c>
      <c r="D5" s="69" t="str">
        <f ca="1">OFFSET(SPROG!$B$29,0,SPROG!$B$2)</f>
        <v>Retur (C°)</v>
      </c>
      <c r="E5" s="69" t="str">
        <f ca="1">OFFSET(SPROG!$B$30,0,SPROG!$B$2)</f>
        <v>Rum (C°)</v>
      </c>
      <c r="F5" s="69" t="str">
        <f ca="1">OFFSET(SPROG!$B$33,0,SPROG!$B$2)</f>
        <v>Højde - mm</v>
      </c>
      <c r="G5" s="69" t="str">
        <f ca="1">OFFSET(SPROG!$B$32,0,SPROG!$B$2)</f>
        <v>Længde - mm</v>
      </c>
      <c r="H5" s="118"/>
      <c r="I5" s="119"/>
      <c r="J5" s="167"/>
      <c r="K5" s="167"/>
      <c r="L5" s="167"/>
      <c r="M5" s="167"/>
      <c r="N5" s="167"/>
      <c r="O5" s="167"/>
      <c r="P5" s="119"/>
      <c r="Q5" s="119"/>
      <c r="R5" s="119"/>
      <c r="S5" s="119"/>
      <c r="T5" s="119"/>
      <c r="U5" s="119"/>
      <c r="V5" s="119"/>
      <c r="W5" s="119"/>
      <c r="X5" s="119"/>
      <c r="Y5" s="119"/>
      <c r="Z5" s="119"/>
    </row>
    <row r="6" spans="2:26" ht="20.100000000000001" customHeight="1" x14ac:dyDescent="0.25">
      <c r="B6" s="71" t="str">
        <f>IF($F$4="A","ΔT "&amp;D4,"ΔT "&amp;E4)</f>
        <v>ΔT 50</v>
      </c>
      <c r="C6" s="33">
        <v>75</v>
      </c>
      <c r="D6" s="33">
        <v>65</v>
      </c>
      <c r="E6" s="33">
        <v>20</v>
      </c>
      <c r="F6" s="33">
        <v>280</v>
      </c>
      <c r="G6" s="33">
        <v>1000</v>
      </c>
      <c r="J6" s="151"/>
      <c r="K6" s="151"/>
      <c r="L6" s="151"/>
      <c r="M6" s="151"/>
      <c r="N6" s="151"/>
      <c r="O6" s="151"/>
    </row>
    <row r="7" spans="2:26" ht="9.9499999999999993" customHeight="1" x14ac:dyDescent="0.25"/>
    <row r="8" spans="2:26"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row>
    <row r="9" spans="2:26" s="74" customFormat="1" ht="15" customHeight="1" x14ac:dyDescent="0.2">
      <c r="B9" s="72" t="str">
        <f ca="1">OFFSET(SPROG!$B$51,0,SPROG!$B$2)</f>
        <v>CONLINE &amp; TOPLINE</v>
      </c>
      <c r="C9" s="73"/>
      <c r="D9" s="73"/>
      <c r="E9" s="73"/>
      <c r="F9" s="73"/>
      <c r="G9" s="73"/>
      <c r="H9" s="120"/>
      <c r="I9" s="121"/>
      <c r="J9" s="121"/>
      <c r="K9" s="121"/>
      <c r="L9" s="121"/>
      <c r="M9" s="121"/>
      <c r="N9" s="121"/>
      <c r="O9" s="121"/>
      <c r="P9" s="121"/>
      <c r="Q9" s="121"/>
      <c r="R9" s="121"/>
      <c r="S9" s="121"/>
      <c r="T9" s="121"/>
      <c r="U9" s="121"/>
      <c r="V9" s="121"/>
      <c r="W9" s="121"/>
      <c r="X9" s="121"/>
      <c r="Y9" s="121"/>
      <c r="Z9" s="121"/>
    </row>
    <row r="10" spans="2:26" ht="20.100000000000001" customHeight="1" thickBot="1" x14ac:dyDescent="0.3">
      <c r="B10" s="75"/>
      <c r="C10" s="75"/>
      <c r="D10" s="76" t="str">
        <f>INDEX(KONRAD_TYPE,1,KONRAD_DATA!A4-1)&amp;" "&amp;IF($F$6=70,0,"")&amp;$F$6/10&amp;INDEX(KONRAD_TYPE,2,KONRAD_DATA!A4-1)</f>
        <v>CL / TL 2801</v>
      </c>
      <c r="E10" s="77">
        <v>46</v>
      </c>
      <c r="F10" s="77">
        <f>IF(AND($G$6&gt;=KONRAD_DATA!$D$3,$G$6&lt;=KONRAD_DATA!$D$4-IF(MID(D10,2,1)="F",KONRAD_DATA!$D$6,0)),$G$6,"")</f>
        <v>1000</v>
      </c>
      <c r="G10" s="78">
        <f>IF($F10="","",ROUND(($F10/1000)*VLOOKUP($F$6,KONRAD_YDELSER,KONRAD_DATA!$A4,FALSE),0))</f>
        <v>315</v>
      </c>
    </row>
    <row r="11" spans="2:26" ht="20.100000000000001" customHeight="1" thickBot="1" x14ac:dyDescent="0.3">
      <c r="B11" s="79"/>
      <c r="C11" s="79"/>
      <c r="D11" s="80" t="str">
        <f>INDEX(KONRAD_TYPE,1,KONRAD_DATA!A5-1)&amp;" "&amp;IF($F$6=70,0,"")&amp;$F$6/10&amp;INDEX(KONRAD_TYPE,2,KONRAD_DATA!A5-1)</f>
        <v>CL / TL 2802</v>
      </c>
      <c r="E11" s="81">
        <v>96</v>
      </c>
      <c r="F11" s="81">
        <f>IF(AND($G$6&gt;=KONRAD_DATA!$D$3,$G$6&lt;=KONRAD_DATA!$D$4-IF(MID(D11,2,1)="F",KONRAD_DATA!$D$6,0)),$G$6,"")</f>
        <v>1000</v>
      </c>
      <c r="G11" s="82">
        <f>IF($F11="","",ROUND(($F11/1000)*VLOOKUP($F$6,KONRAD_YDELSER,KONRAD_DATA!$A5,FALSE),0))</f>
        <v>583</v>
      </c>
    </row>
    <row r="12" spans="2:26" ht="20.100000000000001" customHeight="1" thickBot="1" x14ac:dyDescent="0.3">
      <c r="B12" s="79"/>
      <c r="C12" s="79"/>
      <c r="D12" s="80" t="str">
        <f>INDEX(KONRAD_TYPE,1,KONRAD_DATA!A6-1)&amp;" "&amp;IF($F$6=70,0,"")&amp;$F$6/10&amp;INDEX(KONRAD_TYPE,2,KONRAD_DATA!A6-1)</f>
        <v>CL / TL 2803</v>
      </c>
      <c r="E12" s="81">
        <v>181</v>
      </c>
      <c r="F12" s="81">
        <f>IF(AND($G$6&gt;=KONRAD_DATA!$D$3,$G$6&lt;=KONRAD_DATA!$D$4-IF(MID(D12,2,1)="F",KONRAD_DATA!$D$6,0)),$G$6,"")</f>
        <v>1000</v>
      </c>
      <c r="G12" s="82">
        <f>IF($F12="","",ROUND(($F12/1000)*VLOOKUP($F$6,KONRAD_YDELSER,KONRAD_DATA!$A6,FALSE),0))</f>
        <v>957</v>
      </c>
    </row>
    <row r="13" spans="2:26" s="74" customFormat="1" ht="15" customHeight="1" thickBot="1" x14ac:dyDescent="0.25">
      <c r="B13" s="72" t="str">
        <f ca="1">OFFSET(SPROG!$B$52,0,SPROG!$B$2)</f>
        <v>TOPLINE SLIM</v>
      </c>
      <c r="C13" s="83"/>
      <c r="D13" s="84"/>
      <c r="E13" s="83"/>
      <c r="F13" s="83"/>
      <c r="G13" s="85"/>
      <c r="H13" s="120"/>
      <c r="I13" s="121"/>
      <c r="J13" s="121"/>
      <c r="K13" s="121"/>
      <c r="L13" s="121"/>
      <c r="M13" s="121"/>
      <c r="N13" s="121"/>
      <c r="O13" s="121"/>
      <c r="P13" s="121"/>
      <c r="Q13" s="121"/>
      <c r="R13" s="121"/>
      <c r="S13" s="121"/>
      <c r="T13" s="121"/>
      <c r="U13" s="121"/>
      <c r="V13" s="121"/>
      <c r="W13" s="121"/>
      <c r="X13" s="121"/>
      <c r="Y13" s="121"/>
      <c r="Z13" s="121"/>
    </row>
    <row r="14" spans="2:26" ht="20.100000000000001" customHeight="1" thickBot="1" x14ac:dyDescent="0.3">
      <c r="B14" s="79"/>
      <c r="C14" s="79"/>
      <c r="D14" s="80" t="str">
        <f>INDEX(KONRAD_TYPE,1,KONRAD_DATA!A17-1)&amp;" "&amp;IF($F$6=70,0,"")&amp;$F$6/10&amp;INDEX(KONRAD_TYPE,2,KONRAD_DATA!A17-1)</f>
        <v>TS 2802</v>
      </c>
      <c r="E14" s="81">
        <v>50</v>
      </c>
      <c r="F14" s="81">
        <f>IF(AND($G$6&gt;=KONRAD_DATA!$D$3,$G$6&lt;=KONRAD_DATA!$D$4-IF(MID(D14,2,1)="F",KONRAD_DATA!$D$6,0)),$G$6,"")</f>
        <v>1000</v>
      </c>
      <c r="G14" s="82">
        <f>IF($F14="","",ROUND(($F14/1000)*VLOOKUP($F$6,KONRAD_YDELSER,KONRAD_DATA!$A17,FALSE),0))</f>
        <v>415</v>
      </c>
    </row>
    <row r="15" spans="2:26" ht="20.100000000000001" customHeight="1" thickBot="1" x14ac:dyDescent="0.3">
      <c r="B15" s="79"/>
      <c r="C15" s="79"/>
      <c r="D15" s="80" t="str">
        <f>INDEX(KONRAD_TYPE,1,KONRAD_DATA!A18-1)&amp;" "&amp;IF($F$6=70,0,"")&amp;$F$6/10&amp;INDEX(KONRAD_TYPE,2,KONRAD_DATA!A18-1)</f>
        <v>TS 2803</v>
      </c>
      <c r="E15" s="81">
        <v>104</v>
      </c>
      <c r="F15" s="81">
        <f>IF(AND($G$6&gt;=KONRAD_DATA!$D$3,$G$6&lt;=KONRAD_DATA!$D$4-IF(MID(D15,2,1)="F",KONRAD_DATA!$D$6,0)),$G$6,"")</f>
        <v>1000</v>
      </c>
      <c r="G15" s="82">
        <f>IF($F15="","",ROUND(($F15/1000)*VLOOKUP($F$6,KONRAD_YDELSER,KONRAD_DATA!$A18,FALSE),0))</f>
        <v>663</v>
      </c>
    </row>
    <row r="16" spans="2:26" s="74" customFormat="1" ht="15" customHeight="1" thickBot="1" x14ac:dyDescent="0.25">
      <c r="B16" s="72" t="str">
        <f ca="1">OFFSET(SPROG!$B$53,0,SPROG!$B$2)</f>
        <v>CONLINE &amp; TOPLINE MED TOP GRILL</v>
      </c>
      <c r="C16" s="83"/>
      <c r="D16" s="84"/>
      <c r="E16" s="83"/>
      <c r="F16" s="83"/>
      <c r="G16" s="85"/>
      <c r="H16" s="120"/>
      <c r="I16" s="121"/>
      <c r="J16" s="121"/>
      <c r="K16" s="121"/>
      <c r="L16" s="121"/>
      <c r="M16" s="121"/>
      <c r="N16" s="121"/>
      <c r="O16" s="121"/>
      <c r="P16" s="121"/>
      <c r="Q16" s="121"/>
      <c r="R16" s="121"/>
      <c r="S16" s="121"/>
      <c r="T16" s="121"/>
      <c r="U16" s="121"/>
      <c r="V16" s="121"/>
      <c r="W16" s="121"/>
      <c r="X16" s="121"/>
      <c r="Y16" s="121"/>
      <c r="Z16" s="121"/>
    </row>
    <row r="17" spans="2:26" ht="20.100000000000001" customHeight="1" thickBot="1" x14ac:dyDescent="0.3">
      <c r="B17" s="79"/>
      <c r="C17" s="79"/>
      <c r="D17" s="80" t="str">
        <f>INDEX(KONRAD_TYPE,1,KONRAD_DATA!A7-1)&amp;" "&amp;IF($F$6=70,0,"")&amp;$F$6/10&amp;INDEX(KONRAD_TYPE,2,KONRAD_DATA!A7-1)</f>
        <v>TLX 2801</v>
      </c>
      <c r="E17" s="81">
        <v>46</v>
      </c>
      <c r="F17" s="81">
        <f>IF(AND($G$6&gt;=KONRAD_DATA!$D$3,$G$6&lt;=KONRAD_DATA!$D$4-IF(MID(D17,2,1)="F",KONRAD_DATA!$D$6,0)),$G$6,"")</f>
        <v>1000</v>
      </c>
      <c r="G17" s="82">
        <f>IF($F17="","",ROUND(($F17/1000)*VLOOKUP($F$6,KONRAD_YDELSER,KONRAD_DATA!$A7,FALSE),0))</f>
        <v>306</v>
      </c>
    </row>
    <row r="18" spans="2:26" ht="20.100000000000001" customHeight="1" thickBot="1" x14ac:dyDescent="0.3">
      <c r="B18" s="79"/>
      <c r="C18" s="79"/>
      <c r="D18" s="80" t="str">
        <f>INDEX(KONRAD_TYPE,1,KONRAD_DATA!A8-1)&amp;" "&amp;IF($F$6=70,0,"")&amp;$F$6/10&amp;INDEX(KONRAD_TYPE,2,KONRAD_DATA!A8-1)</f>
        <v>CLX / TLX 2802</v>
      </c>
      <c r="E18" s="81">
        <v>96</v>
      </c>
      <c r="F18" s="81">
        <f>IF(AND($G$6&gt;=KONRAD_DATA!$D$3,$G$6&lt;=KONRAD_DATA!$D$4-IF(MID(D18,2,1)="F",KONRAD_DATA!$D$6,0)),$G$6,"")</f>
        <v>1000</v>
      </c>
      <c r="G18" s="82">
        <f>IF($F18="","",ROUND(($F18/1000)*VLOOKUP($F$6,KONRAD_YDELSER,KONRAD_DATA!$A8,FALSE),0))</f>
        <v>556</v>
      </c>
    </row>
    <row r="19" spans="2:26" ht="20.100000000000001" customHeight="1" thickBot="1" x14ac:dyDescent="0.3">
      <c r="B19" s="79"/>
      <c r="C19" s="79"/>
      <c r="D19" s="80" t="str">
        <f>INDEX(KONRAD_TYPE,1,KONRAD_DATA!A9-1)&amp;" "&amp;IF($F$6=70,0,"")&amp;$F$6/10&amp;INDEX(KONRAD_TYPE,2,KONRAD_DATA!A9-1)</f>
        <v>CLX / TLX 2803</v>
      </c>
      <c r="E19" s="81">
        <v>181</v>
      </c>
      <c r="F19" s="81">
        <f>IF(AND($G$6&gt;=KONRAD_DATA!$D$3,$G$6&lt;=KONRAD_DATA!$D$4-IF(MID(D19,2,1)="F",KONRAD_DATA!$D$6,0)),$G$6,"")</f>
        <v>1000</v>
      </c>
      <c r="G19" s="82">
        <f>IF($F19="","",ROUND(($F19/1000)*VLOOKUP($F$6,KONRAD_YDELSER,KONRAD_DATA!$A9,FALSE),0))</f>
        <v>891</v>
      </c>
    </row>
    <row r="20" spans="2:26" s="74" customFormat="1" ht="15" customHeight="1" thickBot="1" x14ac:dyDescent="0.25">
      <c r="B20" s="72" t="str">
        <f ca="1">OFFSET(SPROG!$B$54,0,SPROG!$B$2)</f>
        <v>TOPLINE SLIM MED TOP GRILL</v>
      </c>
      <c r="C20" s="83"/>
      <c r="D20" s="84"/>
      <c r="E20" s="83"/>
      <c r="F20" s="83"/>
      <c r="G20" s="85"/>
      <c r="H20" s="120"/>
      <c r="I20" s="121"/>
      <c r="J20" s="121"/>
      <c r="K20" s="121"/>
      <c r="L20" s="121"/>
      <c r="M20" s="121"/>
      <c r="N20" s="121"/>
      <c r="O20" s="121"/>
      <c r="P20" s="121"/>
      <c r="Q20" s="121"/>
      <c r="R20" s="121"/>
      <c r="S20" s="121"/>
      <c r="T20" s="121"/>
      <c r="U20" s="121"/>
      <c r="V20" s="121"/>
      <c r="W20" s="121"/>
      <c r="X20" s="121"/>
      <c r="Y20" s="121"/>
      <c r="Z20" s="121"/>
    </row>
    <row r="21" spans="2:26" ht="20.100000000000001" customHeight="1" thickBot="1" x14ac:dyDescent="0.3">
      <c r="B21" s="79"/>
      <c r="C21" s="79"/>
      <c r="D21" s="80" t="str">
        <f>INDEX(KONRAD_TYPE,1,KONRAD_DATA!A10-1)&amp;" "&amp;IF($F$6=70,0,"")&amp;$F$6/10&amp;INDEX(KONRAD_TYPE,2,KONRAD_DATA!A10-1)</f>
        <v>TSX 2802</v>
      </c>
      <c r="E21" s="81">
        <v>50</v>
      </c>
      <c r="F21" s="81">
        <f>IF(AND($G$6&gt;=KONRAD_DATA!$D$3,$G$6&lt;=KONRAD_DATA!$D$4-IF(MID(D21,2,1)="F",KONRAD_DATA!$D$6,0)),$G$6,"")</f>
        <v>1000</v>
      </c>
      <c r="G21" s="82">
        <f>IF($F21="","",ROUND(($F21/1000)*VLOOKUP($F$6,KONRAD_YDELSER,KONRAD_DATA!$A10,FALSE),0))</f>
        <v>401</v>
      </c>
    </row>
    <row r="22" spans="2:26" ht="20.100000000000001" customHeight="1" thickBot="1" x14ac:dyDescent="0.3">
      <c r="B22" s="79"/>
      <c r="C22" s="79"/>
      <c r="D22" s="80" t="str">
        <f>INDEX(KONRAD_TYPE,1,KONRAD_DATA!A11-1)&amp;" "&amp;IF($F$6=70,0,"")&amp;$F$6/10&amp;INDEX(KONRAD_TYPE,2,KONRAD_DATA!A11-1)</f>
        <v>TSX 2803</v>
      </c>
      <c r="E22" s="81">
        <v>104</v>
      </c>
      <c r="F22" s="81">
        <f>IF(AND($G$6&gt;=KONRAD_DATA!$D$3,$G$6&lt;=KONRAD_DATA!$D$4-IF(MID(D22,2,1)="F",KONRAD_DATA!$D$6,0)),$G$6,"")</f>
        <v>1000</v>
      </c>
      <c r="G22" s="82">
        <f>IF($F22="","",ROUND(($F22/1000)*VLOOKUP($F$6,KONRAD_YDELSER,KONRAD_DATA!$A11,FALSE),0))</f>
        <v>630</v>
      </c>
    </row>
    <row r="23" spans="2:26" s="74" customFormat="1" ht="15" customHeight="1" thickBot="1" x14ac:dyDescent="0.25">
      <c r="B23" s="72" t="str">
        <f ca="1">OFFSET(SPROG!$B$55,0,SPROG!$B$2)</f>
        <v>TOPLINE MED FRONTPLADE OG TOP GRILL</v>
      </c>
      <c r="C23" s="83"/>
      <c r="D23" s="84"/>
      <c r="E23" s="83"/>
      <c r="F23" s="83"/>
      <c r="G23" s="85"/>
      <c r="H23" s="120"/>
      <c r="I23" s="121"/>
      <c r="J23" s="121"/>
      <c r="K23" s="121"/>
      <c r="L23" s="121"/>
      <c r="M23" s="121"/>
      <c r="N23" s="121"/>
      <c r="O23" s="121"/>
      <c r="P23" s="121"/>
      <c r="Q23" s="121"/>
      <c r="R23" s="121"/>
      <c r="S23" s="121"/>
      <c r="T23" s="121"/>
      <c r="U23" s="121"/>
      <c r="V23" s="121"/>
      <c r="W23" s="121"/>
      <c r="X23" s="121"/>
      <c r="Y23" s="121"/>
      <c r="Z23" s="121"/>
    </row>
    <row r="24" spans="2:26" ht="20.100000000000001" customHeight="1" thickBot="1" x14ac:dyDescent="0.3">
      <c r="B24" s="79"/>
      <c r="C24" s="79"/>
      <c r="D24" s="80" t="str">
        <f>INDEX(KONRAD_TYPE,1,KONRAD_DATA!A12-1)&amp;" "&amp;IF($F$6=70,0,"")&amp;$F$6/10&amp;INDEX(KONRAD_TYPE,2,KONRAD_DATA!A12-1)</f>
        <v>TLXF 2801</v>
      </c>
      <c r="E24" s="81">
        <v>60</v>
      </c>
      <c r="F24" s="81">
        <f>IF(AND($G$6&gt;=KONRAD_DATA!$D$3,$G$6&lt;=KONRAD_DATA!$D$4-IF(MID(D24,2,1)="F",KONRAD_DATA!$D$6,0)),$G$6,"")</f>
        <v>1000</v>
      </c>
      <c r="G24" s="82">
        <f>IF($F24="","",ROUND(($F24/1000)*VLOOKUP($F$6,KONRAD_YDELSER,KONRAD_DATA!$A12,FALSE),0))</f>
        <v>260</v>
      </c>
    </row>
    <row r="25" spans="2:26" ht="20.100000000000001" customHeight="1" thickBot="1" x14ac:dyDescent="0.3">
      <c r="B25" s="79"/>
      <c r="C25" s="79"/>
      <c r="D25" s="80" t="str">
        <f>INDEX(KONRAD_TYPE,1,KONRAD_DATA!A13-1)&amp;" "&amp;IF($F$6=70,0,"")&amp;$F$6/10&amp;INDEX(KONRAD_TYPE,2,KONRAD_DATA!A13-1)</f>
        <v>TLXF 2802</v>
      </c>
      <c r="E25" s="81">
        <v>110</v>
      </c>
      <c r="F25" s="81">
        <f>IF(AND($G$6&gt;=KONRAD_DATA!$D$3,$G$6&lt;=KONRAD_DATA!$D$4-IF(MID(D25,2,1)="F",KONRAD_DATA!$D$6,0)),$G$6,"")</f>
        <v>1000</v>
      </c>
      <c r="G25" s="82">
        <f>IF($F25="","",ROUND(($F25/1000)*VLOOKUP($F$6,KONRAD_YDELSER,KONRAD_DATA!$A13,FALSE),0))</f>
        <v>473</v>
      </c>
    </row>
    <row r="26" spans="2:26" ht="20.100000000000001" customHeight="1" thickBot="1" x14ac:dyDescent="0.3">
      <c r="B26" s="79"/>
      <c r="C26" s="79"/>
      <c r="D26" s="80" t="str">
        <f>INDEX(KONRAD_TYPE,1,KONRAD_DATA!A14-1)&amp;" "&amp;IF($F$6=70,0,"")&amp;$F$6/10&amp;INDEX(KONRAD_TYPE,2,KONRAD_DATA!A14-1)</f>
        <v>TLXF 2803</v>
      </c>
      <c r="E26" s="81">
        <v>195</v>
      </c>
      <c r="F26" s="81">
        <f>IF(AND($G$6&gt;=KONRAD_DATA!$D$3,$G$6&lt;=KONRAD_DATA!$D$4-IF(MID(D26,2,1)="F",KONRAD_DATA!$D$6,0)),$G$6,"")</f>
        <v>1000</v>
      </c>
      <c r="G26" s="82">
        <f>IF($F26="","",ROUND(($F26/1000)*VLOOKUP($F$6,KONRAD_YDELSER,KONRAD_DATA!$A14,FALSE),0))</f>
        <v>757</v>
      </c>
    </row>
    <row r="27" spans="2:26" s="74" customFormat="1" ht="15" customHeight="1" thickBot="1" x14ac:dyDescent="0.25">
      <c r="B27" s="72" t="str">
        <f ca="1">OFFSET(SPROG!$B$56,0,SPROG!$B$2)</f>
        <v>TOPLINE SLIM WITH FRONT PLATE AND TOP GRILL</v>
      </c>
      <c r="C27" s="83"/>
      <c r="D27" s="84"/>
      <c r="E27" s="83"/>
      <c r="F27" s="83"/>
      <c r="G27" s="85"/>
      <c r="H27" s="120"/>
      <c r="I27" s="121"/>
      <c r="J27" s="121"/>
      <c r="K27" s="121"/>
      <c r="L27" s="121"/>
      <c r="M27" s="121"/>
      <c r="N27" s="121"/>
      <c r="O27" s="121"/>
      <c r="P27" s="121"/>
      <c r="Q27" s="121"/>
      <c r="R27" s="121"/>
      <c r="S27" s="121"/>
      <c r="T27" s="121"/>
      <c r="U27" s="121"/>
      <c r="V27" s="121"/>
      <c r="W27" s="121"/>
      <c r="X27" s="121"/>
      <c r="Y27" s="121"/>
      <c r="Z27" s="121"/>
    </row>
    <row r="28" spans="2:26" ht="20.100000000000001" customHeight="1" thickBot="1" x14ac:dyDescent="0.3">
      <c r="B28" s="79"/>
      <c r="C28" s="79"/>
      <c r="D28" s="80" t="str">
        <f>INDEX(KONRAD_TYPE,1,KONRAD_DATA!A15-1)&amp;" "&amp;IF($F$6=70,0,"")&amp;$F$6/10&amp;INDEX(KONRAD_TYPE,2,KONRAD_DATA!A15-1)</f>
        <v>TSXF 2802</v>
      </c>
      <c r="E28" s="81">
        <v>64</v>
      </c>
      <c r="F28" s="81">
        <f>IF(AND($G$6&gt;=KONRAD_DATA!$D$3,$G$6&lt;=KONRAD_DATA!$D$4-IF(MID(D28,2,1)="F",KONRAD_DATA!$D$6,0)),$G$6,"")</f>
        <v>1000</v>
      </c>
      <c r="G28" s="82">
        <f>IF($F28="","",ROUND(($F28/1000)*VLOOKUP($F$6,KONRAD_YDELSER,KONRAD_DATA!$A15,FALSE),0))</f>
        <v>341</v>
      </c>
    </row>
    <row r="29" spans="2:26" ht="20.100000000000001" customHeight="1" x14ac:dyDescent="0.25">
      <c r="B29" s="86"/>
      <c r="C29" s="86"/>
      <c r="D29" s="87" t="str">
        <f>INDEX(KONRAD_TYPE,1,KONRAD_DATA!A16-1)&amp;" "&amp;IF($F$6=70,0,"")&amp;$F$6/10&amp;INDEX(KONRAD_TYPE,2,KONRAD_DATA!A16-1)</f>
        <v>TSXF 2803</v>
      </c>
      <c r="E29" s="88">
        <v>118</v>
      </c>
      <c r="F29" s="88">
        <f>IF(AND($G$6&gt;=KONRAD_DATA!$D$3,$G$6&lt;=KONRAD_DATA!$D$4-IF(MID(D29,2,1)="F",KONRAD_DATA!$D$6,0)),$G$6,"")</f>
        <v>1000</v>
      </c>
      <c r="G29" s="89">
        <f>IF($F29="","",ROUND(($F29/1000)*VLOOKUP($F$6,KONRAD_YDELSER,KONRAD_DATA!$A16,FALSE),0))</f>
        <v>536</v>
      </c>
    </row>
    <row r="30" spans="2:26" ht="21" customHeight="1" thickBot="1" x14ac:dyDescent="0.3">
      <c r="B30" s="90"/>
      <c r="C30" s="90"/>
      <c r="D30" s="91"/>
      <c r="E30" s="90"/>
      <c r="F30" s="90"/>
      <c r="G30" s="92"/>
    </row>
    <row r="31" spans="2:26" ht="21" customHeight="1" thickBot="1" x14ac:dyDescent="0.3">
      <c r="B31" s="93"/>
      <c r="C31" s="93"/>
      <c r="D31" s="48" t="str">
        <f ca="1">OFFSET(SPROG!$B$41,0,SPROG!$B$2)</f>
        <v>Vandfyldt rør</v>
      </c>
      <c r="E31" s="46"/>
      <c r="F31" s="46"/>
      <c r="G31" s="46"/>
    </row>
    <row r="32" spans="2:26" ht="21" customHeight="1" thickBot="1" x14ac:dyDescent="0.3">
      <c r="B32" s="94"/>
      <c r="C32" s="94"/>
      <c r="D32" s="48" t="str">
        <f ca="1">OFFSET(SPROG!$B$43,0,SPROG!$B$2)</f>
        <v>Frontplade</v>
      </c>
      <c r="E32" s="47"/>
      <c r="F32" s="47"/>
      <c r="G32" s="47"/>
    </row>
    <row r="33" spans="2:26" ht="21" customHeight="1" thickBot="1" x14ac:dyDescent="0.3">
      <c r="B33" s="94"/>
      <c r="C33" s="94"/>
      <c r="D33" s="48" t="str">
        <f ca="1">OFFSET(SPROG!$B$44,0,SPROG!$B$2)</f>
        <v>Rist</v>
      </c>
      <c r="E33" s="47"/>
      <c r="F33" s="47"/>
      <c r="G33" s="47"/>
      <c r="H33" s="122"/>
    </row>
    <row r="34" spans="2:26" ht="21" customHeight="1" x14ac:dyDescent="0.25">
      <c r="B34" s="95"/>
      <c r="C34" s="95"/>
      <c r="D34" s="48" t="str">
        <f ca="1">OFFSET(SPROG!$B$46,0,SPROG!$B$2)</f>
        <v>Væg</v>
      </c>
      <c r="E34" s="48"/>
      <c r="F34" s="48"/>
      <c r="G34" s="48"/>
    </row>
    <row r="35" spans="2:26" ht="21" customHeight="1" x14ac:dyDescent="0.25">
      <c r="B35" s="96"/>
      <c r="C35" s="96"/>
      <c r="D35" s="49"/>
      <c r="E35" s="49"/>
      <c r="F35" s="49"/>
      <c r="G35" s="49"/>
    </row>
    <row r="36" spans="2:26" s="98" customFormat="1" ht="20.100000000000001" customHeight="1" x14ac:dyDescent="0.25">
      <c r="B36" s="97" t="str">
        <f ca="1">OFFSET(SPROG!$B$60,0,SPROG!$B$2)</f>
        <v>Min. Længde: 400 mm. Maks. Længde: 6000 mm. 
Kontakt venligst MEINERTZ for specialstørrelser og specialløsninger.</v>
      </c>
      <c r="C36" s="90"/>
      <c r="D36" s="97"/>
      <c r="E36" s="97"/>
      <c r="F36" s="97"/>
      <c r="G36" s="97"/>
      <c r="H36" s="123"/>
      <c r="I36" s="124"/>
      <c r="J36" s="124"/>
      <c r="K36" s="124"/>
      <c r="L36" s="124"/>
      <c r="M36" s="124"/>
      <c r="N36" s="124"/>
      <c r="O36" s="124"/>
      <c r="P36" s="124"/>
      <c r="Q36" s="124"/>
      <c r="R36" s="124"/>
      <c r="S36" s="124"/>
      <c r="T36" s="124"/>
      <c r="U36" s="124"/>
      <c r="V36" s="124"/>
      <c r="W36" s="124"/>
      <c r="X36" s="124"/>
      <c r="Y36" s="124"/>
      <c r="Z36" s="124"/>
    </row>
    <row r="37" spans="2:26" s="98" customFormat="1" ht="20.100000000000001" customHeight="1" x14ac:dyDescent="0.25">
      <c r="B37" s="97" t="str">
        <f ca="1">OFFSET(SPROG!$B$47,0,SPROG!$B$2)</f>
        <v>Nominel ydelse</v>
      </c>
      <c r="C37" s="97" t="s">
        <v>20</v>
      </c>
      <c r="E37" s="99"/>
      <c r="F37" s="99"/>
      <c r="G37" s="99"/>
      <c r="H37" s="123"/>
      <c r="I37" s="124"/>
      <c r="J37" s="124"/>
      <c r="K37" s="124"/>
      <c r="L37" s="124"/>
      <c r="M37" s="124"/>
      <c r="N37" s="124"/>
      <c r="O37" s="124"/>
      <c r="P37" s="124"/>
      <c r="Q37" s="124"/>
      <c r="R37" s="124"/>
      <c r="S37" s="124"/>
      <c r="T37" s="124"/>
      <c r="U37" s="124"/>
      <c r="V37" s="124"/>
      <c r="W37" s="124"/>
      <c r="X37" s="124"/>
      <c r="Y37" s="124"/>
      <c r="Z37" s="124"/>
    </row>
    <row r="38" spans="2:26" s="98" customFormat="1" ht="20.100000000000001" customHeight="1" x14ac:dyDescent="0.25">
      <c r="B38" s="99" t="str">
        <f ca="1">OFFSET(SPROG!$B$48,0,SPROG!$B$2)</f>
        <v>Omregningsfaktor</v>
      </c>
      <c r="C38" s="99" t="s">
        <v>180</v>
      </c>
      <c r="E38" s="99"/>
      <c r="F38" s="99"/>
      <c r="G38" s="99"/>
      <c r="H38" s="123"/>
      <c r="I38" s="124"/>
      <c r="J38" s="124"/>
      <c r="K38" s="124"/>
      <c r="L38" s="124"/>
      <c r="M38" s="124"/>
      <c r="N38" s="124"/>
      <c r="O38" s="124"/>
      <c r="P38" s="124"/>
      <c r="Q38" s="124"/>
      <c r="R38" s="124"/>
      <c r="S38" s="124"/>
      <c r="T38" s="124"/>
      <c r="U38" s="124"/>
      <c r="V38" s="124"/>
      <c r="W38" s="124"/>
      <c r="X38" s="124"/>
      <c r="Y38" s="124"/>
      <c r="Z38" s="124"/>
    </row>
    <row r="39" spans="2:26" s="98" customFormat="1" ht="39.950000000000003" customHeight="1" x14ac:dyDescent="0.25">
      <c r="B39"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39" s="178"/>
      <c r="D39" s="178"/>
      <c r="E39" s="178"/>
      <c r="F39" s="178"/>
      <c r="G39" s="178"/>
      <c r="H39" s="123"/>
      <c r="I39" s="124"/>
      <c r="J39" s="124"/>
      <c r="K39" s="124"/>
      <c r="L39" s="124"/>
      <c r="M39" s="124"/>
      <c r="N39" s="124"/>
      <c r="O39" s="124"/>
      <c r="P39" s="124"/>
      <c r="Q39" s="124"/>
      <c r="R39" s="124"/>
      <c r="S39" s="124"/>
      <c r="T39" s="124"/>
      <c r="U39" s="124"/>
      <c r="V39" s="124"/>
      <c r="W39" s="124"/>
      <c r="X39" s="124"/>
      <c r="Y39" s="124"/>
      <c r="Z39" s="124"/>
    </row>
  </sheetData>
  <sheetProtection algorithmName="SHA-512" hashValue="4r/ZovdL08rHkzlcZg/v6x751VNgBMa0OYOWpcCneCH55EPwfi2qLT/dah42IhPkqxWSHWfUTPa9j8WAMz00Yg==" saltValue="Ujk4IOLqSoOBN3yuK+cm+A==" spinCount="100000" sheet="1" objects="1" scenarios="1" selectLockedCells="1"/>
  <mergeCells count="1">
    <mergeCell ref="B39:G39"/>
  </mergeCells>
  <conditionalFormatting sqref="C6:F6">
    <cfRule type="expression" dxfId="0" priority="1">
      <formula>$C$6&lt;$D$6+10</formula>
    </cfRule>
  </conditionalFormatting>
  <dataValidations count="3">
    <dataValidation allowBlank="1" showInputMessage="1" showErrorMessage="1" errorTitle="Invalid value" error="Please select value from the drop-down list" sqref="B6" xr:uid="{00000000-0002-0000-0300-000000000000}"/>
    <dataValidation type="whole" allowBlank="1" showInputMessage="1" showErrorMessage="1" errorTitle="Invalid value" error="Please select value between 0 and 100" sqref="C6:E6" xr:uid="{00000000-0002-0000-0300-000002000000}">
      <formula1>0</formula1>
      <formula2>100</formula2>
    </dataValidation>
    <dataValidation type="whole" allowBlank="1" showInputMessage="1" showErrorMessage="1" errorTitle="Invalid value" error="Please select a value between 400 and 6000" sqref="G6" xr:uid="{DEE45C84-02E0-4E92-97DD-D6E82297E8E1}">
      <formula1>400</formula1>
      <formula2>6000</formula2>
    </dataValidation>
  </dataValidations>
  <printOptions horizontalCentered="1"/>
  <pageMargins left="0.59055118110236227" right="0.59055118110236227" top="1.1811023622047245" bottom="1.1811023622047245" header="0.39370078740157483" footer="0.78740157480314965"/>
  <pageSetup paperSize="9" scale="85" orientation="portrait" verticalDpi="599" r:id="rId1"/>
  <headerFooter>
    <oddHeader>&amp;R&amp;G</oddHeader>
    <oddFooter>&amp;L&amp;"Calibri,Bold"&amp;12MEINERTZ A/S&amp;"-,Regular"&amp;11
&amp;"Calibri,Regular"&amp;10Sverigesvej 11
DK-8660 Skanderborg
Denmark
Tel: +45 86521811
meinertz@meinertz.com&amp;R&amp;"Calibri,Regular"&amp;8Printed: &amp;D (&amp;T)</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value" error="Please select value from the drop-down list" xr:uid="{00000000-0002-0000-0300-000001000000}">
          <x14:formula1>
            <xm:f>KONRAD_DATA!$C$34:$C$47</xm:f>
          </x14:formula1>
          <xm:sqref>F6</xm:sqref>
        </x14:dataValidation>
        <x14:dataValidation type="list" allowBlank="1" showInputMessage="1" showErrorMessage="1" xr:uid="{50FB6C48-6FFF-4B15-9926-9C352A9DD65C}">
          <x14:formula1>
            <xm:f>Dropdown!$A$2:$A$3</xm:f>
          </x14:formula1>
          <xm:sqref>C4</xm:sqref>
        </x14:dataValidation>
        <x14:dataValidation type="list" allowBlank="1" showInputMessage="1" showErrorMessage="1" errorTitle="Invalid value" error="Please select value between 0 and 100" xr:uid="{4DA97783-DA30-443E-A894-79C70CE56599}">
          <x14:formula1>
            <xm:f>KONRAD_DATA!$C$16:$C$29</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6EAF-64BB-4D49-88DD-511708484E1A}">
  <dimension ref="A1:O86"/>
  <sheetViews>
    <sheetView workbookViewId="0"/>
  </sheetViews>
  <sheetFormatPr defaultRowHeight="15" x14ac:dyDescent="0.25"/>
  <cols>
    <col min="1" max="1" width="16.7109375" customWidth="1"/>
    <col min="9" max="9" width="9.5703125" bestFit="1" customWidth="1"/>
    <col min="11" max="11" width="27.7109375" customWidth="1"/>
  </cols>
  <sheetData>
    <row r="1" spans="1:9" x14ac:dyDescent="0.25">
      <c r="A1" s="171" t="s">
        <v>92</v>
      </c>
    </row>
    <row r="2" spans="1:9" ht="25.5" x14ac:dyDescent="0.25">
      <c r="A2" s="172"/>
      <c r="B2" s="158"/>
      <c r="C2" s="164" t="s">
        <v>0</v>
      </c>
      <c r="D2" s="164" t="s">
        <v>1</v>
      </c>
      <c r="E2" s="164" t="s">
        <v>2</v>
      </c>
      <c r="F2" s="164" t="s">
        <v>206</v>
      </c>
      <c r="G2" s="165" t="s">
        <v>204</v>
      </c>
      <c r="H2" s="164" t="s">
        <v>206</v>
      </c>
    </row>
    <row r="3" spans="1:9" x14ac:dyDescent="0.25">
      <c r="A3" s="125"/>
      <c r="B3" s="127"/>
      <c r="C3" s="130"/>
      <c r="D3" s="166"/>
      <c r="E3" s="130"/>
      <c r="F3" s="150" t="s">
        <v>207</v>
      </c>
      <c r="G3" s="130"/>
      <c r="H3" s="130" t="s">
        <v>205</v>
      </c>
    </row>
    <row r="4" spans="1:9" ht="15.75" thickBot="1" x14ac:dyDescent="0.3">
      <c r="A4" s="116"/>
      <c r="B4" s="169" t="s">
        <v>4</v>
      </c>
      <c r="C4" s="127">
        <v>2.5486</v>
      </c>
      <c r="D4" s="149">
        <v>1.2787999999999999</v>
      </c>
      <c r="E4" s="152">
        <f>IF(RIBBERØR!$F$4="A",RIBBERØR!$D$4,RIBBERØR!$E$4)</f>
        <v>50</v>
      </c>
      <c r="F4" s="152">
        <f t="shared" ref="F4:F11" si="0">C4*(POWER(E4,D4))</f>
        <v>379.266531833263</v>
      </c>
      <c r="G4" s="127">
        <v>1600</v>
      </c>
      <c r="H4" s="153">
        <f t="shared" ref="H4:H11" si="1">F4/(G4/1000)</f>
        <v>237.04158239578936</v>
      </c>
    </row>
    <row r="5" spans="1:9" ht="15.75" thickBot="1" x14ac:dyDescent="0.3">
      <c r="A5" s="125"/>
      <c r="B5" s="170" t="s">
        <v>5</v>
      </c>
      <c r="C5" s="127">
        <v>2.7965</v>
      </c>
      <c r="D5" s="127">
        <v>1.2786999999999999</v>
      </c>
      <c r="E5" s="152">
        <f>IF(RIBBERØR!$F$4="A",RIBBERØR!$D$4,RIBBERØR!$E$4)</f>
        <v>50</v>
      </c>
      <c r="F5" s="152">
        <f t="shared" si="0"/>
        <v>415.99467193075333</v>
      </c>
      <c r="G5" s="127">
        <v>1600</v>
      </c>
      <c r="H5" s="153">
        <f t="shared" si="1"/>
        <v>259.99666995672084</v>
      </c>
    </row>
    <row r="6" spans="1:9" ht="15.75" thickBot="1" x14ac:dyDescent="0.3">
      <c r="A6" s="125"/>
      <c r="B6" s="170" t="s">
        <v>6</v>
      </c>
      <c r="C6" s="127">
        <v>2.0994999999999999</v>
      </c>
      <c r="D6" s="127">
        <v>1.2565999999999999</v>
      </c>
      <c r="E6" s="152">
        <f>IF(RIBBERØR!$F$4="A",RIBBERØR!$D$4,RIBBERØR!$E$4)</f>
        <v>50</v>
      </c>
      <c r="F6" s="152">
        <f t="shared" si="0"/>
        <v>286.44522460565457</v>
      </c>
      <c r="G6" s="127">
        <v>1000</v>
      </c>
      <c r="H6" s="153">
        <f t="shared" si="1"/>
        <v>286.44522460565457</v>
      </c>
    </row>
    <row r="7" spans="1:9" ht="15.75" thickBot="1" x14ac:dyDescent="0.3">
      <c r="A7" s="125"/>
      <c r="B7" s="170" t="s">
        <v>7</v>
      </c>
      <c r="C7" s="127">
        <v>3.2644000000000002</v>
      </c>
      <c r="D7" s="127">
        <v>1.2419</v>
      </c>
      <c r="E7" s="152">
        <f>IF(RIBBERØR!$F$4="A",RIBBERØR!$D$4,RIBBERØR!$E$4)</f>
        <v>50</v>
      </c>
      <c r="F7" s="152">
        <f t="shared" si="0"/>
        <v>420.48859183886344</v>
      </c>
      <c r="G7" s="127">
        <v>1400</v>
      </c>
      <c r="H7" s="153">
        <f t="shared" si="1"/>
        <v>300.34899417061678</v>
      </c>
    </row>
    <row r="8" spans="1:9" ht="15.75" thickBot="1" x14ac:dyDescent="0.3">
      <c r="A8" s="125"/>
      <c r="B8" s="170" t="s">
        <v>8</v>
      </c>
      <c r="C8" s="127">
        <v>3.4300999999999999</v>
      </c>
      <c r="D8" s="153">
        <v>1.2490000000000001</v>
      </c>
      <c r="E8" s="152">
        <f>IF(RIBBERØR!$F$4="A",RIBBERØR!$D$4,RIBBERØR!$E$4)</f>
        <v>50</v>
      </c>
      <c r="F8" s="152">
        <f t="shared" si="0"/>
        <v>454.27654795217188</v>
      </c>
      <c r="G8" s="127">
        <v>1400</v>
      </c>
      <c r="H8" s="153">
        <f t="shared" si="1"/>
        <v>324.48324853726564</v>
      </c>
    </row>
    <row r="9" spans="1:9" ht="15.75" thickBot="1" x14ac:dyDescent="0.3">
      <c r="A9" s="125"/>
      <c r="B9" s="170" t="s">
        <v>9</v>
      </c>
      <c r="C9" s="127">
        <v>3.2667000000000002</v>
      </c>
      <c r="D9" s="127">
        <v>1.2431000000000001</v>
      </c>
      <c r="E9" s="152">
        <f>IF(RIBBERØR!$F$4="A",RIBBERØR!$D$4,RIBBERØR!$E$4)</f>
        <v>50</v>
      </c>
      <c r="F9" s="152">
        <f t="shared" si="0"/>
        <v>422.76484356563253</v>
      </c>
      <c r="G9" s="127">
        <v>1200</v>
      </c>
      <c r="H9" s="153">
        <f t="shared" si="1"/>
        <v>352.3040363046938</v>
      </c>
    </row>
    <row r="10" spans="1:9" ht="15.75" thickBot="1" x14ac:dyDescent="0.3">
      <c r="A10" s="125"/>
      <c r="B10" s="170" t="s">
        <v>10</v>
      </c>
      <c r="C10" s="127">
        <v>3.1674000000000002</v>
      </c>
      <c r="D10" s="153">
        <v>1.22</v>
      </c>
      <c r="E10" s="152">
        <f>IF(RIBBERØR!$F$4="A",RIBBERØR!$D$4,RIBBERØR!$E$4)</f>
        <v>50</v>
      </c>
      <c r="F10" s="152">
        <f t="shared" si="0"/>
        <v>374.49525351991605</v>
      </c>
      <c r="G10" s="127">
        <v>1000</v>
      </c>
      <c r="H10" s="153">
        <f t="shared" si="1"/>
        <v>374.49525351991605</v>
      </c>
    </row>
    <row r="11" spans="1:9" ht="15.75" thickBot="1" x14ac:dyDescent="0.3">
      <c r="A11" s="125"/>
      <c r="B11" s="170" t="s">
        <v>11</v>
      </c>
      <c r="C11" s="127">
        <v>2.7637</v>
      </c>
      <c r="D11" s="127">
        <v>1.2838000000000001</v>
      </c>
      <c r="E11" s="152">
        <f>IF(RIBBERØR!$F$4="A",RIBBERØR!$D$4,RIBBERØR!$E$4)</f>
        <v>50</v>
      </c>
      <c r="F11" s="152">
        <f t="shared" si="0"/>
        <v>419.40015835092851</v>
      </c>
      <c r="G11" s="127">
        <v>1000</v>
      </c>
      <c r="H11" s="153">
        <f t="shared" si="1"/>
        <v>419.40015835092851</v>
      </c>
    </row>
    <row r="13" spans="1:9" x14ac:dyDescent="0.25">
      <c r="A13" s="171" t="s">
        <v>88</v>
      </c>
    </row>
    <row r="14" spans="1:9" ht="25.5" x14ac:dyDescent="0.25">
      <c r="A14" s="172"/>
      <c r="B14" s="158"/>
      <c r="C14" s="165"/>
      <c r="D14" s="164" t="s">
        <v>0</v>
      </c>
      <c r="E14" s="164" t="s">
        <v>1</v>
      </c>
      <c r="F14" s="164" t="s">
        <v>2</v>
      </c>
      <c r="G14" s="164" t="s">
        <v>3</v>
      </c>
      <c r="H14" s="165" t="s">
        <v>204</v>
      </c>
      <c r="I14" s="159" t="s">
        <v>206</v>
      </c>
    </row>
    <row r="15" spans="1:9" x14ac:dyDescent="0.25">
      <c r="A15" s="125"/>
      <c r="B15" s="127"/>
      <c r="C15" s="130"/>
      <c r="D15" s="130"/>
      <c r="E15" s="166"/>
      <c r="F15" s="130"/>
      <c r="G15" s="150"/>
      <c r="H15" s="130"/>
      <c r="I15" s="127" t="s">
        <v>205</v>
      </c>
    </row>
    <row r="16" spans="1:9" ht="15.75" thickBot="1" x14ac:dyDescent="0.3">
      <c r="A16" s="169" t="s">
        <v>183</v>
      </c>
      <c r="B16" s="161">
        <f>ROUND((I16*(GLATRØR!$G$6/1000)),0)</f>
        <v>237</v>
      </c>
      <c r="C16" s="162">
        <v>0.33</v>
      </c>
      <c r="D16" s="127">
        <v>2.5486</v>
      </c>
      <c r="E16" s="149">
        <v>1.2787999999999999</v>
      </c>
      <c r="F16" s="152">
        <f>IF(GLATRØR!$F$4="A",GLATRØR!$D$4,GLATRØR!$E$4)</f>
        <v>50</v>
      </c>
      <c r="G16" s="152">
        <f t="shared" ref="G16:G21" si="2">D16*(POWER(F16,E16))</f>
        <v>379.266531833263</v>
      </c>
      <c r="H16" s="127">
        <v>1600</v>
      </c>
      <c r="I16" s="153">
        <f t="shared" ref="I16:I21" si="3">G16/(H16/1000)</f>
        <v>237.04158239578936</v>
      </c>
    </row>
    <row r="17" spans="1:9" ht="15.75" thickBot="1" x14ac:dyDescent="0.3">
      <c r="A17" s="170" t="s">
        <v>184</v>
      </c>
      <c r="B17" s="161">
        <f>ROUND((I17*(GLATRØR!$G$6/1000)),0)</f>
        <v>286</v>
      </c>
      <c r="C17" s="163">
        <v>0.35</v>
      </c>
      <c r="D17" s="127">
        <v>2.0994999999999999</v>
      </c>
      <c r="E17" s="127">
        <v>1.2565999999999999</v>
      </c>
      <c r="F17" s="152">
        <f>IF(GLATRØR!$F$4="A",GLATRØR!$D$4,GLATRØR!$E$4)</f>
        <v>50</v>
      </c>
      <c r="G17" s="152">
        <f t="shared" si="2"/>
        <v>286.44522460565457</v>
      </c>
      <c r="H17" s="127">
        <v>1000</v>
      </c>
      <c r="I17" s="153">
        <f t="shared" si="3"/>
        <v>286.44522460565457</v>
      </c>
    </row>
    <row r="18" spans="1:9" ht="15.75" thickBot="1" x14ac:dyDescent="0.3">
      <c r="A18" s="170" t="s">
        <v>185</v>
      </c>
      <c r="B18" s="161">
        <f>ROUND((I18*(GLATRØR!$G$6/1000)),0)</f>
        <v>300</v>
      </c>
      <c r="C18" s="162">
        <v>0.39</v>
      </c>
      <c r="D18" s="127">
        <v>3.2644000000000002</v>
      </c>
      <c r="E18" s="127">
        <v>1.2419</v>
      </c>
      <c r="F18" s="152">
        <f>IF(GLATRØR!$F$4="A",GLATRØR!$D$4,GLATRØR!$E$4)</f>
        <v>50</v>
      </c>
      <c r="G18" s="152">
        <f t="shared" si="2"/>
        <v>420.48859183886344</v>
      </c>
      <c r="H18" s="127">
        <v>1400</v>
      </c>
      <c r="I18" s="153">
        <f t="shared" si="3"/>
        <v>300.34899417061678</v>
      </c>
    </row>
    <row r="19" spans="1:9" ht="15.75" thickBot="1" x14ac:dyDescent="0.3">
      <c r="A19" s="170" t="s">
        <v>186</v>
      </c>
      <c r="B19" s="161">
        <f>ROUND((I19*(GLATRØR!$G$6/1000)),0)</f>
        <v>324</v>
      </c>
      <c r="C19" s="162">
        <v>0.4</v>
      </c>
      <c r="D19" s="127">
        <v>3.4300999999999999</v>
      </c>
      <c r="E19" s="153">
        <v>1.2490000000000001</v>
      </c>
      <c r="F19" s="152">
        <f>IF(GLATRØR!$F$4="A",GLATRØR!$D$4,GLATRØR!$E$4)</f>
        <v>50</v>
      </c>
      <c r="G19" s="152">
        <f t="shared" si="2"/>
        <v>454.27654795217188</v>
      </c>
      <c r="H19" s="127">
        <v>1400</v>
      </c>
      <c r="I19" s="153">
        <f t="shared" si="3"/>
        <v>324.48324853726564</v>
      </c>
    </row>
    <row r="20" spans="1:9" ht="15.75" thickBot="1" x14ac:dyDescent="0.3">
      <c r="A20" s="170" t="s">
        <v>187</v>
      </c>
      <c r="B20" s="161">
        <f>ROUND((I20*(GLATRØR!$G$6/1000)),0)</f>
        <v>374</v>
      </c>
      <c r="C20" s="162">
        <v>0.42</v>
      </c>
      <c r="D20" s="127">
        <v>3.1674000000000002</v>
      </c>
      <c r="E20" s="153">
        <v>1.22</v>
      </c>
      <c r="F20" s="152">
        <f>IF(GLATRØR!$F$4="A",GLATRØR!$D$4,GLATRØR!$E$4)</f>
        <v>50</v>
      </c>
      <c r="G20" s="152">
        <f t="shared" si="2"/>
        <v>374.49525351991605</v>
      </c>
      <c r="H20" s="127">
        <v>1000</v>
      </c>
      <c r="I20" s="153">
        <f t="shared" si="3"/>
        <v>374.49525351991605</v>
      </c>
    </row>
    <row r="21" spans="1:9" ht="15.75" thickBot="1" x14ac:dyDescent="0.3">
      <c r="A21" s="170" t="s">
        <v>188</v>
      </c>
      <c r="B21" s="161">
        <f>ROUND((I21*(GLATRØR!$G$6/1000)),0)</f>
        <v>419</v>
      </c>
      <c r="C21" s="162">
        <v>0.44</v>
      </c>
      <c r="D21" s="127">
        <v>2.7637</v>
      </c>
      <c r="E21" s="127">
        <v>1.2838000000000001</v>
      </c>
      <c r="F21" s="152">
        <f>IF(GLATRØR!$F$4="A",GLATRØR!$D$4,GLATRØR!$E$4)</f>
        <v>50</v>
      </c>
      <c r="G21" s="152">
        <f t="shared" si="2"/>
        <v>419.40015835092851</v>
      </c>
      <c r="H21" s="127">
        <v>1000</v>
      </c>
      <c r="I21" s="153">
        <f t="shared" si="3"/>
        <v>419.40015835092851</v>
      </c>
    </row>
    <row r="23" spans="1:9" x14ac:dyDescent="0.25">
      <c r="A23" s="171" t="s">
        <v>264</v>
      </c>
    </row>
    <row r="24" spans="1:9" x14ac:dyDescent="0.25">
      <c r="A24" s="127"/>
      <c r="B24" s="148" t="s">
        <v>0</v>
      </c>
      <c r="C24" s="148" t="s">
        <v>1</v>
      </c>
      <c r="D24" s="148" t="s">
        <v>2</v>
      </c>
      <c r="E24" s="148" t="s">
        <v>3</v>
      </c>
      <c r="F24" s="130" t="s">
        <v>239</v>
      </c>
    </row>
    <row r="25" spans="1:9" x14ac:dyDescent="0.25">
      <c r="A25" s="127"/>
      <c r="B25" s="130"/>
      <c r="C25" s="166"/>
      <c r="D25" s="130"/>
      <c r="E25" s="150"/>
      <c r="F25" s="130">
        <v>1.5</v>
      </c>
    </row>
    <row r="26" spans="1:9" ht="15.75" thickBot="1" x14ac:dyDescent="0.3">
      <c r="A26" s="173" t="str">
        <f>IF(SKYLINE!$F$6=70,"SL03","DSL03")</f>
        <v>SL03</v>
      </c>
      <c r="B26" s="127">
        <v>2.0491700000000002</v>
      </c>
      <c r="C26" s="149">
        <v>1.24</v>
      </c>
      <c r="D26" s="152">
        <f>IF(SKYLINE!$F$4="A",SKYLINE!$D$4,SKYLINE!$E$4)</f>
        <v>50</v>
      </c>
      <c r="E26" s="150">
        <f t="shared" ref="E26:E37" si="4">B26*(POWER(D26,C26))</f>
        <v>261.99970029472786</v>
      </c>
      <c r="F26" s="127"/>
    </row>
    <row r="27" spans="1:9" ht="15.75" thickBot="1" x14ac:dyDescent="0.3">
      <c r="A27" s="173" t="str">
        <f>IF(SKYLINE!$F$6=70,"SL04","DSL04")</f>
        <v>SL04</v>
      </c>
      <c r="B27" s="127">
        <v>2.7478400000000001</v>
      </c>
      <c r="C27" s="127">
        <v>1.2383</v>
      </c>
      <c r="D27" s="152">
        <f>IF(SKYLINE!$F$4="A",SKYLINE!$D$4,SKYLINE!$E$4)</f>
        <v>50</v>
      </c>
      <c r="E27" s="150">
        <f t="shared" si="4"/>
        <v>349.00045855880995</v>
      </c>
      <c r="F27" s="127"/>
    </row>
    <row r="28" spans="1:9" ht="15.75" thickBot="1" x14ac:dyDescent="0.3">
      <c r="A28" s="173" t="str">
        <f>IF(SKYLINE!$F$6=70,"SL05","DSL05")</f>
        <v>SL05</v>
      </c>
      <c r="B28" s="127">
        <v>3.4068399999999999</v>
      </c>
      <c r="C28" s="127">
        <v>1.2366999999999999</v>
      </c>
      <c r="D28" s="152">
        <f>IF(SKYLINE!$F$4="A",SKYLINE!$D$4,SKYLINE!$E$4)</f>
        <v>50</v>
      </c>
      <c r="E28" s="150">
        <f t="shared" si="4"/>
        <v>429.99949155311145</v>
      </c>
      <c r="F28" s="127"/>
    </row>
    <row r="29" spans="1:9" ht="15.75" thickBot="1" x14ac:dyDescent="0.3">
      <c r="A29" s="173" t="str">
        <f>IF(SKYLINE!$F$6=70,"SL06","DSL06")</f>
        <v>SL06</v>
      </c>
      <c r="B29" s="127">
        <v>4.05966</v>
      </c>
      <c r="C29" s="153">
        <v>1.2350000000000001</v>
      </c>
      <c r="D29" s="152">
        <f>IF(SKYLINE!$F$4="A",SKYLINE!$D$4,SKYLINE!$E$4)</f>
        <v>50</v>
      </c>
      <c r="E29" s="150">
        <f t="shared" si="4"/>
        <v>508.99980730169858</v>
      </c>
      <c r="F29" s="127"/>
    </row>
    <row r="30" spans="1:9" ht="15.75" thickBot="1" x14ac:dyDescent="0.3">
      <c r="A30" s="173" t="str">
        <f>IF(SKYLINE!$F$6=70,"SL07","DSL07")</f>
        <v>SL07</v>
      </c>
      <c r="B30" s="127">
        <v>4.6951200000000002</v>
      </c>
      <c r="C30" s="153">
        <v>1.2334000000000001</v>
      </c>
      <c r="D30" s="152">
        <f>IF(SKYLINE!$F$4="A",SKYLINE!$D$4,SKYLINE!$E$4)</f>
        <v>50</v>
      </c>
      <c r="E30" s="150">
        <f t="shared" si="4"/>
        <v>585.00058447510719</v>
      </c>
      <c r="F30" s="127"/>
    </row>
    <row r="31" spans="1:9" ht="15.75" thickBot="1" x14ac:dyDescent="0.3">
      <c r="A31" s="173" t="str">
        <f>IF(SKYLINE!$F$6=70,"SL08","DSL08")</f>
        <v>SL08</v>
      </c>
      <c r="B31" s="127">
        <v>5.3243200000000002</v>
      </c>
      <c r="C31" s="127">
        <v>1.2317</v>
      </c>
      <c r="D31" s="152">
        <f>IF(SKYLINE!$F$4="A",SKYLINE!$D$4,SKYLINE!$E$4)</f>
        <v>50</v>
      </c>
      <c r="E31" s="150">
        <f t="shared" si="4"/>
        <v>659.00013522288214</v>
      </c>
      <c r="F31" s="127"/>
    </row>
    <row r="32" spans="1:9" ht="15.75" thickBot="1" x14ac:dyDescent="0.3">
      <c r="A32" s="173" t="str">
        <f>IF(SKYLINE!$F$6=70,"SL09","DSL09")</f>
        <v>SL09</v>
      </c>
      <c r="B32" s="154">
        <v>5.9176000000000002</v>
      </c>
      <c r="C32" s="153">
        <v>1.2312000000000001</v>
      </c>
      <c r="D32" s="152">
        <f>IF(SKYLINE!$F$4="A",SKYLINE!$D$4,SKYLINE!$E$4)</f>
        <v>50</v>
      </c>
      <c r="E32" s="150">
        <f t="shared" si="4"/>
        <v>731.00016507800296</v>
      </c>
      <c r="F32" s="127"/>
    </row>
    <row r="33" spans="1:6" ht="15.75" thickBot="1" x14ac:dyDescent="0.3">
      <c r="A33" s="173" t="str">
        <f>IF(SKYLINE!$F$6=70,"SL10","DSL10")</f>
        <v>SL10</v>
      </c>
      <c r="B33" s="127">
        <v>6.4969599999999996</v>
      </c>
      <c r="C33" s="153">
        <v>1.2306999999999999</v>
      </c>
      <c r="D33" s="152">
        <f>IF(SKYLINE!$F$4="A",SKYLINE!$D$4,SKYLINE!$E$4)</f>
        <v>50</v>
      </c>
      <c r="E33" s="150">
        <f t="shared" si="4"/>
        <v>801.00011286395068</v>
      </c>
      <c r="F33" s="127"/>
    </row>
    <row r="34" spans="1:6" ht="15.75" thickBot="1" x14ac:dyDescent="0.3">
      <c r="A34" s="173" t="str">
        <f>IF(SKYLINE!$F$6=70,"SL11","DSL11")</f>
        <v>SL11</v>
      </c>
      <c r="B34" s="127">
        <v>7.0676699999999997</v>
      </c>
      <c r="C34" s="153">
        <v>1.2302999999999999</v>
      </c>
      <c r="D34" s="152">
        <f>IF(SKYLINE!$F$4="A",SKYLINE!$D$4,SKYLINE!$E$4)</f>
        <v>50</v>
      </c>
      <c r="E34" s="150">
        <f t="shared" si="4"/>
        <v>869.99961371415543</v>
      </c>
      <c r="F34" s="127"/>
    </row>
    <row r="35" spans="1:6" ht="15.75" thickBot="1" x14ac:dyDescent="0.3">
      <c r="A35" s="173" t="str">
        <f>IF(SKYLINE!$F$6=70,"SL12","DSL12")</f>
        <v>SL12</v>
      </c>
      <c r="B35" s="127">
        <v>7.6268700000000003</v>
      </c>
      <c r="C35" s="153">
        <v>1.2298</v>
      </c>
      <c r="D35" s="152">
        <f>IF(SKYLINE!$F$4="A",SKYLINE!$D$4,SKYLINE!$E$4)</f>
        <v>50</v>
      </c>
      <c r="E35" s="150">
        <f t="shared" si="4"/>
        <v>937.00013883002168</v>
      </c>
      <c r="F35" s="127"/>
    </row>
    <row r="36" spans="1:6" ht="15.75" thickBot="1" x14ac:dyDescent="0.3">
      <c r="A36" s="173" t="str">
        <f>IF(SKYLINE!$F$6=70,"SL13","DSL13")</f>
        <v>SL13</v>
      </c>
      <c r="B36" s="127">
        <v>8.1800700000000006</v>
      </c>
      <c r="C36" s="153">
        <v>1.2293000000000001</v>
      </c>
      <c r="D36" s="152">
        <f>IF(SKYLINE!$F$4="A",SKYLINE!$D$4,SKYLINE!$E$4)</f>
        <v>50</v>
      </c>
      <c r="E36" s="150">
        <f t="shared" si="4"/>
        <v>1002.9998000480964</v>
      </c>
      <c r="F36" s="127"/>
    </row>
    <row r="37" spans="1:6" ht="15.75" thickBot="1" x14ac:dyDescent="0.3">
      <c r="A37" s="173" t="str">
        <f>IF(SKYLINE!$F$6=70,"SL14","DSL14")</f>
        <v>SL14</v>
      </c>
      <c r="B37" s="127">
        <v>8.7272400000000001</v>
      </c>
      <c r="C37" s="153">
        <v>1.2287999999999999</v>
      </c>
      <c r="D37" s="152">
        <f>IF(SKYLINE!$F$4="A",SKYLINE!$D$4,SKYLINE!$E$4)</f>
        <v>50</v>
      </c>
      <c r="E37" s="150">
        <f t="shared" si="4"/>
        <v>1068.0000194508434</v>
      </c>
      <c r="F37" s="127"/>
    </row>
    <row r="39" spans="1:6" x14ac:dyDescent="0.25">
      <c r="A39" s="171" t="s">
        <v>265</v>
      </c>
    </row>
    <row r="40" spans="1:6" x14ac:dyDescent="0.25">
      <c r="A40" s="127"/>
      <c r="B40" s="148" t="s">
        <v>0</v>
      </c>
      <c r="C40" s="148" t="s">
        <v>1</v>
      </c>
      <c r="D40" s="148" t="s">
        <v>2</v>
      </c>
      <c r="E40" s="148" t="s">
        <v>3</v>
      </c>
    </row>
    <row r="41" spans="1:6" ht="15.75" thickBot="1" x14ac:dyDescent="0.3">
      <c r="A41" s="173" t="s">
        <v>191</v>
      </c>
      <c r="B41" s="127">
        <v>2.0491700000000002</v>
      </c>
      <c r="C41" s="149">
        <v>1.24</v>
      </c>
      <c r="D41" s="152">
        <f>IF('SKYLINE PLINT'!$F$4="A",'SKYLINE PLINT'!$D$4,'SKYLINE PLINT'!$E$4)</f>
        <v>50</v>
      </c>
      <c r="E41" s="150">
        <f t="shared" ref="E41:E52" si="5">B41*(POWER(D41,C41))</f>
        <v>261.99970029472786</v>
      </c>
    </row>
    <row r="42" spans="1:6" ht="15.75" thickBot="1" x14ac:dyDescent="0.3">
      <c r="A42" s="173" t="s">
        <v>192</v>
      </c>
      <c r="B42" s="127">
        <v>2.7478400000000001</v>
      </c>
      <c r="C42" s="127">
        <v>1.2383</v>
      </c>
      <c r="D42" s="152">
        <f>IF('SKYLINE PLINT'!$F$4="A",'SKYLINE PLINT'!$D$4,'SKYLINE PLINT'!$E$4)</f>
        <v>50</v>
      </c>
      <c r="E42" s="150">
        <f t="shared" si="5"/>
        <v>349.00045855880995</v>
      </c>
    </row>
    <row r="43" spans="1:6" ht="15.75" thickBot="1" x14ac:dyDescent="0.3">
      <c r="A43" s="173" t="s">
        <v>193</v>
      </c>
      <c r="B43" s="127">
        <v>3.4068399999999999</v>
      </c>
      <c r="C43" s="127">
        <v>1.2366999999999999</v>
      </c>
      <c r="D43" s="152">
        <f>IF('SKYLINE PLINT'!$F$4="A",'SKYLINE PLINT'!$D$4,'SKYLINE PLINT'!$E$4)</f>
        <v>50</v>
      </c>
      <c r="E43" s="150">
        <f t="shared" si="5"/>
        <v>429.99949155311145</v>
      </c>
    </row>
    <row r="44" spans="1:6" ht="15.75" thickBot="1" x14ac:dyDescent="0.3">
      <c r="A44" s="173" t="s">
        <v>194</v>
      </c>
      <c r="B44" s="127">
        <v>4.05966</v>
      </c>
      <c r="C44" s="153">
        <v>1.2350000000000001</v>
      </c>
      <c r="D44" s="152">
        <f>IF('SKYLINE PLINT'!$F$4="A",'SKYLINE PLINT'!$D$4,'SKYLINE PLINT'!$E$4)</f>
        <v>50</v>
      </c>
      <c r="E44" s="150">
        <f t="shared" si="5"/>
        <v>508.99980730169858</v>
      </c>
    </row>
    <row r="45" spans="1:6" ht="15.75" thickBot="1" x14ac:dyDescent="0.3">
      <c r="A45" s="173" t="s">
        <v>195</v>
      </c>
      <c r="B45" s="127">
        <v>4.6951200000000002</v>
      </c>
      <c r="C45" s="153">
        <v>1.2334000000000001</v>
      </c>
      <c r="D45" s="152">
        <f>IF('SKYLINE PLINT'!$F$4="A",'SKYLINE PLINT'!$D$4,'SKYLINE PLINT'!$E$4)</f>
        <v>50</v>
      </c>
      <c r="E45" s="150">
        <f t="shared" si="5"/>
        <v>585.00058447510719</v>
      </c>
    </row>
    <row r="46" spans="1:6" ht="15.75" thickBot="1" x14ac:dyDescent="0.3">
      <c r="A46" s="173" t="s">
        <v>196</v>
      </c>
      <c r="B46" s="127">
        <v>5.3243200000000002</v>
      </c>
      <c r="C46" s="127">
        <v>1.2317</v>
      </c>
      <c r="D46" s="152">
        <f>IF('SKYLINE PLINT'!$F$4="A",'SKYLINE PLINT'!$D$4,'SKYLINE PLINT'!$E$4)</f>
        <v>50</v>
      </c>
      <c r="E46" s="150">
        <f t="shared" si="5"/>
        <v>659.00013522288214</v>
      </c>
    </row>
    <row r="47" spans="1:6" ht="15.75" thickBot="1" x14ac:dyDescent="0.3">
      <c r="A47" s="173" t="s">
        <v>197</v>
      </c>
      <c r="B47" s="154">
        <v>5.9176000000000002</v>
      </c>
      <c r="C47" s="153">
        <v>1.2312000000000001</v>
      </c>
      <c r="D47" s="152">
        <f>IF('SKYLINE PLINT'!$F$4="A",'SKYLINE PLINT'!$D$4,'SKYLINE PLINT'!$E$4)</f>
        <v>50</v>
      </c>
      <c r="E47" s="150">
        <f t="shared" si="5"/>
        <v>731.00016507800296</v>
      </c>
    </row>
    <row r="48" spans="1:6" ht="15.75" thickBot="1" x14ac:dyDescent="0.3">
      <c r="A48" s="173" t="s">
        <v>198</v>
      </c>
      <c r="B48" s="127">
        <v>6.4969599999999996</v>
      </c>
      <c r="C48" s="153">
        <v>1.2306999999999999</v>
      </c>
      <c r="D48" s="152">
        <f>IF('SKYLINE PLINT'!$F$4="A",'SKYLINE PLINT'!$D$4,'SKYLINE PLINT'!$E$4)</f>
        <v>50</v>
      </c>
      <c r="E48" s="150">
        <f t="shared" si="5"/>
        <v>801.00011286395068</v>
      </c>
    </row>
    <row r="49" spans="1:8" ht="15.75" thickBot="1" x14ac:dyDescent="0.3">
      <c r="A49" s="173" t="s">
        <v>199</v>
      </c>
      <c r="B49" s="127">
        <v>7.0676699999999997</v>
      </c>
      <c r="C49" s="153">
        <v>1.2302999999999999</v>
      </c>
      <c r="D49" s="152">
        <f>IF('SKYLINE PLINT'!$F$4="A",'SKYLINE PLINT'!$D$4,'SKYLINE PLINT'!$E$4)</f>
        <v>50</v>
      </c>
      <c r="E49" s="150">
        <f t="shared" si="5"/>
        <v>869.99961371415543</v>
      </c>
    </row>
    <row r="50" spans="1:8" ht="15.75" thickBot="1" x14ac:dyDescent="0.3">
      <c r="A50" s="173" t="s">
        <v>200</v>
      </c>
      <c r="B50" s="127">
        <v>7.6268700000000003</v>
      </c>
      <c r="C50" s="153">
        <v>1.2298</v>
      </c>
      <c r="D50" s="152">
        <f>IF('SKYLINE PLINT'!$F$4="A",'SKYLINE PLINT'!$D$4,'SKYLINE PLINT'!$E$4)</f>
        <v>50</v>
      </c>
      <c r="E50" s="150">
        <f t="shared" si="5"/>
        <v>937.00013883002168</v>
      </c>
    </row>
    <row r="51" spans="1:8" ht="15.75" thickBot="1" x14ac:dyDescent="0.3">
      <c r="A51" s="173" t="s">
        <v>201</v>
      </c>
      <c r="B51" s="127">
        <v>8.1800700000000006</v>
      </c>
      <c r="C51" s="153">
        <v>1.2293000000000001</v>
      </c>
      <c r="D51" s="152">
        <f>IF('SKYLINE PLINT'!$F$4="A",'SKYLINE PLINT'!$D$4,'SKYLINE PLINT'!$E$4)</f>
        <v>50</v>
      </c>
      <c r="E51" s="150">
        <f t="shared" si="5"/>
        <v>1002.9998000480964</v>
      </c>
    </row>
    <row r="52" spans="1:8" ht="15.75" thickBot="1" x14ac:dyDescent="0.3">
      <c r="A52" s="173" t="s">
        <v>202</v>
      </c>
      <c r="B52" s="127">
        <v>8.7272400000000001</v>
      </c>
      <c r="C52" s="153">
        <v>1.2287999999999999</v>
      </c>
      <c r="D52" s="152">
        <f>IF('SKYLINE PLINT'!$F$4="A",'SKYLINE PLINT'!$D$4,'SKYLINE PLINT'!$E$4)</f>
        <v>50</v>
      </c>
      <c r="E52" s="150">
        <f t="shared" si="5"/>
        <v>1068.0000194508434</v>
      </c>
    </row>
    <row r="54" spans="1:8" x14ac:dyDescent="0.25">
      <c r="A54" s="171" t="s">
        <v>260</v>
      </c>
    </row>
    <row r="55" spans="1:8" x14ac:dyDescent="0.25">
      <c r="A55" s="127"/>
      <c r="B55" s="148" t="s">
        <v>0</v>
      </c>
      <c r="C55" s="148" t="s">
        <v>1</v>
      </c>
      <c r="D55" s="148" t="s">
        <v>2</v>
      </c>
      <c r="E55" s="148" t="s">
        <v>3</v>
      </c>
      <c r="F55" s="130"/>
      <c r="G55" s="130" t="s">
        <v>225</v>
      </c>
      <c r="H55" s="125"/>
    </row>
    <row r="56" spans="1:8" x14ac:dyDescent="0.25">
      <c r="A56" s="127"/>
      <c r="B56" s="130"/>
      <c r="C56" s="166"/>
      <c r="D56" s="130"/>
      <c r="E56" s="150"/>
      <c r="F56" s="130"/>
      <c r="G56" s="130">
        <v>200</v>
      </c>
      <c r="H56" s="125" t="s">
        <v>226</v>
      </c>
    </row>
    <row r="57" spans="1:8" ht="15.75" thickBot="1" x14ac:dyDescent="0.3">
      <c r="A57" s="173" t="s">
        <v>227</v>
      </c>
      <c r="B57" s="127">
        <v>2.11239</v>
      </c>
      <c r="C57" s="149">
        <v>1.2282999999999999</v>
      </c>
      <c r="D57" s="152">
        <f>IF('L-LINE'!$F$4="A",'L-LINE'!$D$4,'L-LINE'!$E$4)</f>
        <v>50</v>
      </c>
      <c r="E57" s="150">
        <f t="shared" ref="E57:E68" si="6">B57*(POWER(D57,C57))</f>
        <v>257.99955637797461</v>
      </c>
      <c r="F57" s="127"/>
      <c r="G57" s="127"/>
      <c r="H57" s="125"/>
    </row>
    <row r="58" spans="1:8" ht="15.75" thickBot="1" x14ac:dyDescent="0.3">
      <c r="A58" s="173" t="s">
        <v>228</v>
      </c>
      <c r="B58" s="127">
        <v>2.7718099999999999</v>
      </c>
      <c r="C58" s="127">
        <v>1.2309000000000001</v>
      </c>
      <c r="D58" s="152">
        <f>IF('L-LINE'!$F$4="A",'L-LINE'!$D$4,'L-LINE'!$E$4)</f>
        <v>50</v>
      </c>
      <c r="E58" s="150">
        <f t="shared" si="6"/>
        <v>341.99962952147263</v>
      </c>
      <c r="F58" s="127"/>
      <c r="G58" s="127"/>
      <c r="H58" s="125"/>
    </row>
    <row r="59" spans="1:8" ht="15.75" thickBot="1" x14ac:dyDescent="0.3">
      <c r="A59" s="173" t="s">
        <v>229</v>
      </c>
      <c r="B59" s="127">
        <v>3.4016199999999999</v>
      </c>
      <c r="C59" s="127">
        <v>1.2335</v>
      </c>
      <c r="D59" s="152">
        <f>IF('L-LINE'!$F$4="A",'L-LINE'!$D$4,'L-LINE'!$E$4)</f>
        <v>50</v>
      </c>
      <c r="E59" s="150">
        <f t="shared" si="6"/>
        <v>423.99945333628108</v>
      </c>
      <c r="F59" s="127"/>
      <c r="G59" s="127"/>
      <c r="H59" s="125"/>
    </row>
    <row r="60" spans="1:8" ht="15.75" thickBot="1" x14ac:dyDescent="0.3">
      <c r="A60" s="173" t="s">
        <v>230</v>
      </c>
      <c r="B60" s="127">
        <v>3.9882</v>
      </c>
      <c r="C60" s="153">
        <v>1.236</v>
      </c>
      <c r="D60" s="152">
        <f>IF('L-LINE'!$F$4="A",'L-LINE'!$D$4,'L-LINE'!$E$4)</f>
        <v>50</v>
      </c>
      <c r="E60" s="150">
        <f t="shared" si="6"/>
        <v>502.00015878810365</v>
      </c>
      <c r="F60" s="127"/>
      <c r="G60" s="127"/>
      <c r="H60" s="125"/>
    </row>
    <row r="61" spans="1:8" ht="15.75" thickBot="1" x14ac:dyDescent="0.3">
      <c r="A61" s="173" t="s">
        <v>231</v>
      </c>
      <c r="B61" s="127">
        <v>4.5612500000000002</v>
      </c>
      <c r="C61" s="153">
        <v>1.2385999999999999</v>
      </c>
      <c r="D61" s="152">
        <f>IF('L-LINE'!$F$4="A",'L-LINE'!$D$4,'L-LINE'!$E$4)</f>
        <v>50</v>
      </c>
      <c r="E61" s="150">
        <f t="shared" si="6"/>
        <v>580.00017385581305</v>
      </c>
      <c r="F61" s="127"/>
      <c r="G61" s="127"/>
      <c r="H61" s="125"/>
    </row>
    <row r="62" spans="1:8" ht="15.75" thickBot="1" x14ac:dyDescent="0.3">
      <c r="A62" s="173" t="s">
        <v>232</v>
      </c>
      <c r="B62" s="127">
        <v>5.1222899999999996</v>
      </c>
      <c r="C62" s="127">
        <v>1.2412000000000001</v>
      </c>
      <c r="D62" s="152">
        <f>IF('L-LINE'!$F$4="A",'L-LINE'!$D$4,'L-LINE'!$E$4)</f>
        <v>50</v>
      </c>
      <c r="E62" s="150">
        <f t="shared" si="6"/>
        <v>657.99975502339475</v>
      </c>
      <c r="F62" s="127"/>
      <c r="G62" s="127"/>
      <c r="H62" s="125"/>
    </row>
    <row r="63" spans="1:8" ht="15.75" thickBot="1" x14ac:dyDescent="0.3">
      <c r="A63" s="173" t="s">
        <v>233</v>
      </c>
      <c r="B63" s="154">
        <v>5.7105300000000003</v>
      </c>
      <c r="C63" s="153">
        <v>1.2417</v>
      </c>
      <c r="D63" s="152">
        <f>IF('L-LINE'!$F$4="A",'L-LINE'!$D$4,'L-LINE'!$E$4)</f>
        <v>50</v>
      </c>
      <c r="E63" s="150">
        <f t="shared" si="6"/>
        <v>735.00022461783374</v>
      </c>
      <c r="F63" s="127"/>
      <c r="G63" s="127"/>
      <c r="H63" s="125"/>
    </row>
    <row r="64" spans="1:8" ht="15.75" thickBot="1" x14ac:dyDescent="0.3">
      <c r="A64" s="173" t="s">
        <v>234</v>
      </c>
      <c r="B64" s="127">
        <v>6.2989100000000002</v>
      </c>
      <c r="C64" s="153">
        <v>1.2421</v>
      </c>
      <c r="D64" s="152">
        <f>IF('L-LINE'!$F$4="A",'L-LINE'!$D$4,'L-LINE'!$E$4)</f>
        <v>50</v>
      </c>
      <c r="E64" s="150">
        <f t="shared" si="6"/>
        <v>812.00003039813032</v>
      </c>
      <c r="F64" s="127"/>
      <c r="G64" s="127"/>
      <c r="H64" s="125"/>
    </row>
    <row r="65" spans="1:15" ht="15.75" thickBot="1" x14ac:dyDescent="0.3">
      <c r="A65" s="173" t="s">
        <v>235</v>
      </c>
      <c r="B65" s="127">
        <v>6.8904899999999998</v>
      </c>
      <c r="C65" s="153">
        <v>1.2425999999999999</v>
      </c>
      <c r="D65" s="152">
        <f>IF('L-LINE'!$F$4="A",'L-LINE'!$D$4,'L-LINE'!$E$4)</f>
        <v>50</v>
      </c>
      <c r="E65" s="150">
        <f t="shared" si="6"/>
        <v>890.00046625095956</v>
      </c>
      <c r="F65" s="127"/>
      <c r="G65" s="127"/>
      <c r="H65" s="125"/>
    </row>
    <row r="66" spans="1:15" ht="15.75" thickBot="1" x14ac:dyDescent="0.3">
      <c r="A66" s="173" t="s">
        <v>236</v>
      </c>
      <c r="B66" s="127">
        <v>7.49038</v>
      </c>
      <c r="C66" s="153">
        <v>1.2430000000000001</v>
      </c>
      <c r="D66" s="152">
        <f>IF('L-LINE'!$F$4="A",'L-LINE'!$D$4,'L-LINE'!$E$4)</f>
        <v>50</v>
      </c>
      <c r="E66" s="150">
        <f t="shared" si="6"/>
        <v>968.99952946439555</v>
      </c>
      <c r="F66" s="127"/>
      <c r="G66" s="127"/>
      <c r="H66" s="125"/>
    </row>
    <row r="67" spans="1:15" ht="15.75" thickBot="1" x14ac:dyDescent="0.3">
      <c r="A67" s="173" t="s">
        <v>237</v>
      </c>
      <c r="B67" s="127">
        <v>8.0929400000000005</v>
      </c>
      <c r="C67" s="153">
        <v>1.2435</v>
      </c>
      <c r="D67" s="152">
        <f>IF('L-LINE'!$F$4="A",'L-LINE'!$D$4,'L-LINE'!$E$4)</f>
        <v>50</v>
      </c>
      <c r="E67" s="150">
        <f t="shared" si="6"/>
        <v>1049.0000792260187</v>
      </c>
      <c r="F67" s="127"/>
      <c r="G67" s="127"/>
      <c r="H67" s="125"/>
    </row>
    <row r="68" spans="1:15" ht="15.75" thickBot="1" x14ac:dyDescent="0.3">
      <c r="A68" s="173" t="s">
        <v>238</v>
      </c>
      <c r="B68" s="127">
        <v>8.69651</v>
      </c>
      <c r="C68" s="153">
        <v>1.2439</v>
      </c>
      <c r="D68" s="152">
        <f>IF('L-LINE'!$F$4="A",'L-LINE'!$D$4,'L-LINE'!$E$4)</f>
        <v>50</v>
      </c>
      <c r="E68" s="150">
        <f t="shared" si="6"/>
        <v>1128.9996026549602</v>
      </c>
      <c r="F68" s="127"/>
      <c r="G68" s="127"/>
      <c r="H68" s="125"/>
    </row>
    <row r="70" spans="1:15" x14ac:dyDescent="0.25">
      <c r="A70" s="171" t="s">
        <v>77</v>
      </c>
    </row>
    <row r="71" spans="1:15" x14ac:dyDescent="0.25">
      <c r="A71" s="125"/>
      <c r="B71" s="125"/>
      <c r="C71" s="125"/>
      <c r="D71" s="125"/>
      <c r="E71" s="125"/>
      <c r="F71" s="126"/>
      <c r="G71" s="125"/>
      <c r="H71" s="125"/>
      <c r="I71" s="125"/>
      <c r="J71" s="125"/>
      <c r="K71" s="125"/>
      <c r="L71" s="127"/>
      <c r="M71" s="127"/>
      <c r="N71" s="127"/>
      <c r="O71" s="127"/>
    </row>
    <row r="72" spans="1:15" x14ac:dyDescent="0.25">
      <c r="A72" s="125"/>
      <c r="B72" s="128" t="s">
        <v>0</v>
      </c>
      <c r="C72" s="128" t="s">
        <v>1</v>
      </c>
      <c r="D72" s="128" t="s">
        <v>2</v>
      </c>
      <c r="E72" s="128" t="s">
        <v>204</v>
      </c>
      <c r="F72" s="128" t="s">
        <v>3</v>
      </c>
      <c r="G72" s="128" t="s">
        <v>3</v>
      </c>
      <c r="H72" s="126"/>
      <c r="I72" s="125"/>
      <c r="J72" s="125"/>
      <c r="K72" s="125"/>
      <c r="L72" s="129"/>
      <c r="M72" s="130" t="s">
        <v>221</v>
      </c>
      <c r="N72" s="127"/>
      <c r="O72" s="127"/>
    </row>
    <row r="73" spans="1:15" x14ac:dyDescent="0.25">
      <c r="A73" s="125"/>
      <c r="B73" s="125"/>
      <c r="C73" s="168"/>
      <c r="D73" s="126"/>
      <c r="E73" s="126"/>
      <c r="F73" s="132"/>
      <c r="G73" s="128" t="s">
        <v>205</v>
      </c>
      <c r="H73" s="126"/>
      <c r="I73" s="125"/>
      <c r="J73" s="125"/>
      <c r="K73" s="125"/>
      <c r="L73" s="129"/>
      <c r="M73" s="127"/>
      <c r="N73" s="127"/>
      <c r="O73" s="127"/>
    </row>
    <row r="74" spans="1:15" ht="15.75" thickBot="1" x14ac:dyDescent="0.3">
      <c r="A74" s="76" t="s">
        <v>208</v>
      </c>
      <c r="B74" s="134">
        <v>1.409</v>
      </c>
      <c r="C74" s="131">
        <v>1.4683999999999999</v>
      </c>
      <c r="D74" s="133">
        <f>IF(PROLINE!$F$4="A",PROLINE!$D$4,PROLINE!$E$4)</f>
        <v>49.83</v>
      </c>
      <c r="E74" s="116">
        <v>2000</v>
      </c>
      <c r="F74" s="132">
        <f t="shared" ref="F74:F85" si="7">B74*(POWER(D74,C74))</f>
        <v>438.03277986391907</v>
      </c>
      <c r="G74" s="125">
        <f t="shared" ref="G74:G85" si="8">F74/(E74/1000)</f>
        <v>219.01638993195954</v>
      </c>
      <c r="H74" s="125">
        <v>440</v>
      </c>
      <c r="I74" s="125"/>
      <c r="J74" s="125"/>
      <c r="K74" s="125"/>
      <c r="L74" s="129">
        <v>100</v>
      </c>
      <c r="M74" s="127" t="s">
        <v>222</v>
      </c>
      <c r="N74" s="127">
        <v>762</v>
      </c>
      <c r="O74" s="135">
        <v>0</v>
      </c>
    </row>
    <row r="75" spans="1:15" ht="15.75" thickBot="1" x14ac:dyDescent="0.3">
      <c r="A75" s="76" t="s">
        <v>209</v>
      </c>
      <c r="B75" s="136">
        <v>3.8507413934073091</v>
      </c>
      <c r="C75" s="137">
        <v>1.272</v>
      </c>
      <c r="D75" s="133">
        <f>IF(PROLINE!$F$4="A",PROLINE!$D$4,PROLINE!$E$4)</f>
        <v>49.83</v>
      </c>
      <c r="E75" s="138">
        <v>2000</v>
      </c>
      <c r="F75" s="139">
        <f t="shared" si="7"/>
        <v>555.5878784034677</v>
      </c>
      <c r="G75" s="125">
        <f t="shared" si="8"/>
        <v>277.79393920173385</v>
      </c>
      <c r="H75" s="125">
        <v>558</v>
      </c>
      <c r="I75" s="140">
        <f>H75/(POWER(D75,C75))</f>
        <v>3.8674596423806129</v>
      </c>
      <c r="J75" s="125" t="s">
        <v>266</v>
      </c>
      <c r="K75" s="125"/>
      <c r="L75" s="129">
        <v>120</v>
      </c>
      <c r="M75" s="127" t="s">
        <v>222</v>
      </c>
      <c r="N75" s="127">
        <v>837</v>
      </c>
      <c r="O75" s="141">
        <f>ROUND((N75/$N$74)-1,2)</f>
        <v>0.1</v>
      </c>
    </row>
    <row r="76" spans="1:15" ht="15.75" thickBot="1" x14ac:dyDescent="0.3">
      <c r="A76" s="76" t="s">
        <v>210</v>
      </c>
      <c r="B76" s="134">
        <v>11.333600000000001</v>
      </c>
      <c r="C76" s="131">
        <v>1.0754999999999999</v>
      </c>
      <c r="D76" s="133">
        <f>IF(PROLINE!$F$4="A",PROLINE!$D$4,PROLINE!$E$4)</f>
        <v>49.83</v>
      </c>
      <c r="E76" s="142">
        <v>2300</v>
      </c>
      <c r="F76" s="132">
        <f t="shared" si="7"/>
        <v>758.61133937178317</v>
      </c>
      <c r="G76" s="125">
        <f t="shared" si="8"/>
        <v>329.83101711816664</v>
      </c>
      <c r="H76" s="125">
        <v>761</v>
      </c>
      <c r="I76" s="125"/>
      <c r="J76" s="125"/>
      <c r="K76" s="125"/>
      <c r="L76" s="129">
        <v>150</v>
      </c>
      <c r="M76" s="127" t="s">
        <v>222</v>
      </c>
      <c r="N76" s="127">
        <v>935</v>
      </c>
      <c r="O76" s="141">
        <f>ROUND((N76/$N$74)-1,2)</f>
        <v>0.23</v>
      </c>
    </row>
    <row r="77" spans="1:15" ht="15.75" thickBot="1" x14ac:dyDescent="0.3">
      <c r="A77" s="76" t="s">
        <v>211</v>
      </c>
      <c r="B77" s="136">
        <v>7.7476495519762105</v>
      </c>
      <c r="C77" s="137">
        <v>1.1698999999999999</v>
      </c>
      <c r="D77" s="133">
        <f>IF(PROLINE!$F$4="A",PROLINE!$D$4,PROLINE!$E$4)</f>
        <v>49.83</v>
      </c>
      <c r="E77" s="138">
        <v>2000</v>
      </c>
      <c r="F77" s="139">
        <f t="shared" si="7"/>
        <v>750.00568793239063</v>
      </c>
      <c r="G77" s="125">
        <f t="shared" si="8"/>
        <v>375.00284396619531</v>
      </c>
      <c r="H77" s="125">
        <v>753</v>
      </c>
      <c r="I77" s="140">
        <f>H77/(POWER(D77,C77))</f>
        <v>7.7785811581258191</v>
      </c>
      <c r="J77" s="125" t="s">
        <v>266</v>
      </c>
      <c r="K77" s="125"/>
      <c r="L77" s="129">
        <v>180</v>
      </c>
      <c r="M77" s="127" t="s">
        <v>222</v>
      </c>
      <c r="N77" s="127">
        <v>990</v>
      </c>
      <c r="O77" s="141">
        <f>ROUND((N77/$N$74)-1,2)</f>
        <v>0.3</v>
      </c>
    </row>
    <row r="78" spans="1:15" ht="15.75" thickBot="1" x14ac:dyDescent="0.3">
      <c r="A78" s="76" t="s">
        <v>212</v>
      </c>
      <c r="B78" s="134">
        <v>5.9089999999999998</v>
      </c>
      <c r="C78" s="131">
        <v>1.2643</v>
      </c>
      <c r="D78" s="133">
        <f>IF(PROLINE!$F$4="A",PROLINE!$D$4,PROLINE!$E$4)</f>
        <v>49.83</v>
      </c>
      <c r="E78" s="116">
        <v>2000</v>
      </c>
      <c r="F78" s="132">
        <f t="shared" si="7"/>
        <v>827.27846373357613</v>
      </c>
      <c r="G78" s="125">
        <f t="shared" si="8"/>
        <v>413.63923186678807</v>
      </c>
      <c r="H78" s="125">
        <v>831</v>
      </c>
      <c r="I78" s="125"/>
      <c r="J78" s="125"/>
      <c r="K78" s="125"/>
      <c r="L78" s="129">
        <v>200</v>
      </c>
      <c r="M78" s="127" t="s">
        <v>222</v>
      </c>
      <c r="N78" s="127">
        <v>1007</v>
      </c>
      <c r="O78" s="141">
        <f>ROUND((N78/$N$74)-1,2)</f>
        <v>0.32</v>
      </c>
    </row>
    <row r="79" spans="1:15" ht="15.75" thickBot="1" x14ac:dyDescent="0.3">
      <c r="A79" s="76" t="s">
        <v>213</v>
      </c>
      <c r="B79" s="134">
        <v>9.9270999999999994</v>
      </c>
      <c r="C79" s="131">
        <v>1.1870000000000001</v>
      </c>
      <c r="D79" s="133">
        <f>IF(PROLINE!$F$4="A",PROLINE!$D$4,PROLINE!$E$4)</f>
        <v>49.83</v>
      </c>
      <c r="E79" s="116">
        <v>2000</v>
      </c>
      <c r="F79" s="132">
        <f t="shared" si="7"/>
        <v>1027.4106891793094</v>
      </c>
      <c r="G79" s="125">
        <f t="shared" si="8"/>
        <v>513.70534458965471</v>
      </c>
      <c r="H79" s="125">
        <v>1043</v>
      </c>
      <c r="I79" s="125"/>
      <c r="J79" s="125"/>
      <c r="K79" s="125"/>
      <c r="L79" s="129"/>
      <c r="M79" s="127"/>
      <c r="N79" s="127"/>
      <c r="O79" s="127"/>
    </row>
    <row r="80" spans="1:15" ht="15.75" thickBot="1" x14ac:dyDescent="0.3">
      <c r="A80" s="76" t="s">
        <v>214</v>
      </c>
      <c r="B80" s="136">
        <v>9.9150378462364888</v>
      </c>
      <c r="C80" s="137">
        <v>1.2097</v>
      </c>
      <c r="D80" s="133">
        <f>IF(PROLINE!$F$4="A",PROLINE!$D$4,PROLINE!$E$4)</f>
        <v>49.83</v>
      </c>
      <c r="E80" s="138">
        <v>2000</v>
      </c>
      <c r="F80" s="139">
        <f t="shared" si="7"/>
        <v>1121.3704369830011</v>
      </c>
      <c r="G80" s="125">
        <f t="shared" si="8"/>
        <v>560.68521849150056</v>
      </c>
      <c r="H80" s="125">
        <v>1126</v>
      </c>
      <c r="I80" s="140">
        <f>H80/(POWER(D80,C80))</f>
        <v>9.9559719488409577</v>
      </c>
      <c r="J80" s="125" t="s">
        <v>266</v>
      </c>
      <c r="K80" s="125"/>
      <c r="L80" s="129"/>
      <c r="M80" s="130" t="s">
        <v>223</v>
      </c>
      <c r="N80" s="130"/>
      <c r="O80" s="141">
        <f>VLOOKUP(PROLINE!F6,L74:O78,4)</f>
        <v>0</v>
      </c>
    </row>
    <row r="81" spans="1:15" ht="15.75" thickBot="1" x14ac:dyDescent="0.3">
      <c r="A81" s="76" t="s">
        <v>215</v>
      </c>
      <c r="B81" s="134">
        <v>9.8376000000000001</v>
      </c>
      <c r="C81" s="131">
        <v>1.2323</v>
      </c>
      <c r="D81" s="133">
        <f>IF(PROLINE!$F$4="A",PROLINE!$D$4,PROLINE!$E$4)</f>
        <v>49.83</v>
      </c>
      <c r="E81" s="116">
        <v>2000</v>
      </c>
      <c r="F81" s="132">
        <f t="shared" si="7"/>
        <v>1215.3662729768525</v>
      </c>
      <c r="G81" s="125">
        <f t="shared" si="8"/>
        <v>607.68313648842627</v>
      </c>
      <c r="H81" s="125">
        <v>1205</v>
      </c>
      <c r="I81" s="125"/>
      <c r="J81" s="125"/>
      <c r="K81" s="125"/>
      <c r="L81" s="129"/>
      <c r="M81" s="127"/>
      <c r="N81" s="127"/>
      <c r="O81" s="127"/>
    </row>
    <row r="82" spans="1:15" ht="15.75" thickBot="1" x14ac:dyDescent="0.3">
      <c r="A82" s="76" t="s">
        <v>216</v>
      </c>
      <c r="B82" s="136">
        <v>10.471895973109511</v>
      </c>
      <c r="C82" s="137">
        <v>1.2284999999999999</v>
      </c>
      <c r="D82" s="133">
        <f>IF(PROLINE!$F$4="A",PROLINE!$D$4,PROLINE!$E$4)</f>
        <v>49.83</v>
      </c>
      <c r="E82" s="138">
        <v>2000</v>
      </c>
      <c r="F82" s="139">
        <f t="shared" si="7"/>
        <v>1274.6556466401539</v>
      </c>
      <c r="G82" s="125">
        <f t="shared" si="8"/>
        <v>637.32782332007696</v>
      </c>
      <c r="H82" s="125">
        <v>1280</v>
      </c>
      <c r="I82" s="140">
        <f>H82/(POWER(D82,C82))</f>
        <v>10.515802350942115</v>
      </c>
      <c r="J82" s="125" t="s">
        <v>266</v>
      </c>
      <c r="K82" s="125"/>
      <c r="L82" s="129"/>
      <c r="M82" s="127"/>
      <c r="N82" s="127"/>
      <c r="O82" s="127"/>
    </row>
    <row r="83" spans="1:15" ht="15.75" thickBot="1" x14ac:dyDescent="0.3">
      <c r="A83" s="76" t="s">
        <v>217</v>
      </c>
      <c r="B83" s="134">
        <v>11.1912</v>
      </c>
      <c r="C83" s="131">
        <v>1.2245999999999999</v>
      </c>
      <c r="D83" s="133">
        <f>IF(PROLINE!$F$4="A",PROLINE!$D$4,PROLINE!$E$4)</f>
        <v>49.83</v>
      </c>
      <c r="E83" s="116">
        <v>2000</v>
      </c>
      <c r="F83" s="132">
        <f t="shared" si="7"/>
        <v>1341.6029285086859</v>
      </c>
      <c r="G83" s="125">
        <f t="shared" si="8"/>
        <v>670.80146425434293</v>
      </c>
      <c r="H83" s="125">
        <v>1351</v>
      </c>
      <c r="I83" s="125"/>
      <c r="J83" s="125"/>
      <c r="K83" s="125"/>
      <c r="L83" s="129"/>
      <c r="M83" s="127"/>
      <c r="N83" s="127"/>
      <c r="O83" s="127"/>
    </row>
    <row r="84" spans="1:15" ht="15.75" thickBot="1" x14ac:dyDescent="0.3">
      <c r="A84" s="76" t="s">
        <v>218</v>
      </c>
      <c r="B84" s="136">
        <v>11.749806297587375</v>
      </c>
      <c r="C84" s="137">
        <v>1.2256</v>
      </c>
      <c r="D84" s="133">
        <f>IF(PROLINE!$F$4="A",PROLINE!$D$4,PROLINE!$E$4)</f>
        <v>49.83</v>
      </c>
      <c r="E84" s="138">
        <v>2000</v>
      </c>
      <c r="F84" s="139">
        <f t="shared" si="7"/>
        <v>1414.0850745580408</v>
      </c>
      <c r="G84" s="125">
        <f t="shared" si="8"/>
        <v>707.04253727902039</v>
      </c>
      <c r="H84" s="125">
        <v>1420</v>
      </c>
      <c r="I84" s="140">
        <f>H84/(POWER(D84,C84))</f>
        <v>11.79895413844795</v>
      </c>
      <c r="J84" s="125" t="s">
        <v>266</v>
      </c>
      <c r="K84" s="125"/>
      <c r="L84" s="129"/>
      <c r="M84" s="127"/>
      <c r="N84" s="127"/>
      <c r="O84" s="127"/>
    </row>
    <row r="85" spans="1:15" ht="15.75" thickBot="1" x14ac:dyDescent="0.3">
      <c r="A85" s="76" t="s">
        <v>219</v>
      </c>
      <c r="B85" s="134">
        <v>12.2446</v>
      </c>
      <c r="C85" s="131">
        <v>1.2265999999999999</v>
      </c>
      <c r="D85" s="133">
        <f>IF(PROLINE!$F$4="A",PROLINE!$D$4,PROLINE!$E$4)</f>
        <v>49.83</v>
      </c>
      <c r="E85" s="116">
        <v>2000</v>
      </c>
      <c r="F85" s="132">
        <f t="shared" si="7"/>
        <v>1479.4044632401572</v>
      </c>
      <c r="G85" s="125">
        <f t="shared" si="8"/>
        <v>739.70223162007858</v>
      </c>
      <c r="H85" s="125">
        <v>1485</v>
      </c>
      <c r="I85" s="125"/>
      <c r="J85" s="125"/>
      <c r="K85" s="125"/>
      <c r="L85" s="129"/>
      <c r="M85" s="127"/>
      <c r="N85" s="127"/>
      <c r="O85" s="127"/>
    </row>
    <row r="86" spans="1:15" x14ac:dyDescent="0.25">
      <c r="A86" s="63"/>
      <c r="B86" s="126"/>
      <c r="C86" s="116"/>
      <c r="D86" s="116"/>
      <c r="E86" s="116"/>
      <c r="F86" s="116"/>
      <c r="G86" s="116"/>
      <c r="H86" s="116"/>
      <c r="I86" s="116"/>
      <c r="J86" s="116"/>
      <c r="K86" s="116"/>
      <c r="L86" s="143"/>
      <c r="M86" s="143"/>
      <c r="N86" s="143"/>
      <c r="O86" s="1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05C7-3D85-4E5E-891F-84E719DA394C}">
  <dimension ref="A1:S49"/>
  <sheetViews>
    <sheetView workbookViewId="0"/>
  </sheetViews>
  <sheetFormatPr defaultRowHeight="11.25" x14ac:dyDescent="0.2"/>
  <cols>
    <col min="1" max="1" width="12.140625" style="17" customWidth="1"/>
    <col min="2" max="2" width="9.140625" style="17"/>
    <col min="3" max="3" width="17.85546875" style="1" customWidth="1"/>
    <col min="4" max="16" width="7.5703125" style="1" customWidth="1"/>
    <col min="17" max="16384" width="9.140625" style="1"/>
  </cols>
  <sheetData>
    <row r="1" spans="1:19" s="5" customFormat="1" ht="21" x14ac:dyDescent="0.35">
      <c r="A1" s="16"/>
      <c r="B1" s="16"/>
      <c r="C1" s="5" t="s">
        <v>33</v>
      </c>
      <c r="F1" s="6"/>
      <c r="I1" s="6"/>
      <c r="K1" s="6"/>
      <c r="Q1" s="6"/>
      <c r="R1" s="6"/>
      <c r="S1" s="6"/>
    </row>
    <row r="3" spans="1:19" x14ac:dyDescent="0.2">
      <c r="A3" s="1" t="s">
        <v>23</v>
      </c>
      <c r="C3" s="4" t="s">
        <v>32</v>
      </c>
      <c r="D3" s="1">
        <v>400</v>
      </c>
      <c r="F3" s="4" t="s">
        <v>174</v>
      </c>
      <c r="G3" s="32">
        <f>KONVEKTOR_RADIATOR!C6</f>
        <v>75</v>
      </c>
    </row>
    <row r="4" spans="1:19" x14ac:dyDescent="0.2">
      <c r="A4" s="1">
        <v>2</v>
      </c>
      <c r="C4" s="4" t="s">
        <v>31</v>
      </c>
      <c r="D4" s="1">
        <v>6000</v>
      </c>
      <c r="F4" s="4" t="s">
        <v>135</v>
      </c>
      <c r="G4" s="32">
        <f>KONVEKTOR_RADIATOR!D6</f>
        <v>65</v>
      </c>
    </row>
    <row r="5" spans="1:19" x14ac:dyDescent="0.2">
      <c r="A5" s="1">
        <v>3</v>
      </c>
      <c r="C5" s="4" t="s">
        <v>30</v>
      </c>
      <c r="D5" s="1">
        <v>3200</v>
      </c>
      <c r="F5" s="4" t="s">
        <v>134</v>
      </c>
      <c r="G5" s="32">
        <f>KONVEKTOR_RADIATOR!E6</f>
        <v>20</v>
      </c>
    </row>
    <row r="6" spans="1:19" x14ac:dyDescent="0.2">
      <c r="A6" s="1">
        <v>4</v>
      </c>
      <c r="C6" s="4" t="s">
        <v>29</v>
      </c>
      <c r="D6" s="1">
        <f>+D4-D5</f>
        <v>2800</v>
      </c>
    </row>
    <row r="7" spans="1:19" x14ac:dyDescent="0.2">
      <c r="A7" s="1">
        <v>5</v>
      </c>
      <c r="C7" s="4" t="s">
        <v>28</v>
      </c>
      <c r="D7" s="1">
        <f>ROUND((((($G$3-$G$4)/LN(($G$3-$G$5)/($G$4-$G$5)))/((75-65)/LN((75-20)/(65-20))))^1.2),10)</f>
        <v>1</v>
      </c>
    </row>
    <row r="8" spans="1:19" x14ac:dyDescent="0.2">
      <c r="A8" s="1">
        <v>6</v>
      </c>
      <c r="C8" s="4" t="s">
        <v>27</v>
      </c>
      <c r="D8" s="3">
        <v>1</v>
      </c>
      <c r="J8" s="2"/>
    </row>
    <row r="9" spans="1:19" x14ac:dyDescent="0.2">
      <c r="A9" s="1">
        <v>7</v>
      </c>
      <c r="C9" s="4" t="s">
        <v>21</v>
      </c>
      <c r="D9" s="1" t="s">
        <v>175</v>
      </c>
    </row>
    <row r="10" spans="1:19" x14ac:dyDescent="0.2">
      <c r="A10" s="1">
        <v>8</v>
      </c>
    </row>
    <row r="11" spans="1:19" x14ac:dyDescent="0.2">
      <c r="A11" s="1">
        <v>9</v>
      </c>
    </row>
    <row r="12" spans="1:19" x14ac:dyDescent="0.2">
      <c r="A12" s="1">
        <v>10</v>
      </c>
      <c r="C12" s="1" t="s">
        <v>26</v>
      </c>
    </row>
    <row r="13" spans="1:19" x14ac:dyDescent="0.2">
      <c r="A13" s="1">
        <v>11</v>
      </c>
      <c r="C13" s="1" t="s">
        <v>25</v>
      </c>
    </row>
    <row r="14" spans="1:19" x14ac:dyDescent="0.2">
      <c r="A14" s="1">
        <v>12</v>
      </c>
      <c r="D14" s="15" t="s">
        <v>181</v>
      </c>
      <c r="E14" s="15" t="s">
        <v>181</v>
      </c>
      <c r="F14" s="15" t="s">
        <v>181</v>
      </c>
      <c r="G14" s="22" t="s">
        <v>172</v>
      </c>
      <c r="H14" s="22" t="s">
        <v>182</v>
      </c>
      <c r="I14" s="22" t="s">
        <v>182</v>
      </c>
      <c r="J14" s="24" t="s">
        <v>268</v>
      </c>
      <c r="K14" s="24" t="s">
        <v>268</v>
      </c>
      <c r="L14" s="14" t="s">
        <v>306</v>
      </c>
      <c r="M14" s="14" t="s">
        <v>306</v>
      </c>
      <c r="N14" s="14" t="s">
        <v>306</v>
      </c>
      <c r="O14" s="29" t="s">
        <v>307</v>
      </c>
      <c r="P14" s="29" t="s">
        <v>307</v>
      </c>
      <c r="Q14" s="15" t="s">
        <v>269</v>
      </c>
      <c r="R14" s="15" t="s">
        <v>269</v>
      </c>
    </row>
    <row r="15" spans="1:19" x14ac:dyDescent="0.2">
      <c r="A15" s="1">
        <v>13</v>
      </c>
      <c r="C15" s="1" t="s">
        <v>24</v>
      </c>
      <c r="D15" s="20" t="s">
        <v>169</v>
      </c>
      <c r="E15" s="20" t="s">
        <v>170</v>
      </c>
      <c r="F15" s="20" t="s">
        <v>171</v>
      </c>
      <c r="G15" s="23" t="s">
        <v>169</v>
      </c>
      <c r="H15" s="23" t="s">
        <v>170</v>
      </c>
      <c r="I15" s="23" t="s">
        <v>171</v>
      </c>
      <c r="J15" s="25" t="s">
        <v>170</v>
      </c>
      <c r="K15" s="25" t="s">
        <v>171</v>
      </c>
      <c r="L15" s="19" t="s">
        <v>169</v>
      </c>
      <c r="M15" s="19" t="s">
        <v>170</v>
      </c>
      <c r="N15" s="19" t="s">
        <v>171</v>
      </c>
      <c r="O15" s="30" t="s">
        <v>170</v>
      </c>
      <c r="P15" s="30" t="s">
        <v>171</v>
      </c>
      <c r="Q15" s="20" t="s">
        <v>170</v>
      </c>
      <c r="R15" s="20" t="s">
        <v>171</v>
      </c>
    </row>
    <row r="16" spans="1:19" x14ac:dyDescent="0.2">
      <c r="A16" s="1">
        <v>14</v>
      </c>
      <c r="C16" s="1">
        <v>70</v>
      </c>
      <c r="D16" s="1">
        <v>108</v>
      </c>
      <c r="E16" s="1">
        <v>392</v>
      </c>
      <c r="F16" s="1">
        <v>672</v>
      </c>
      <c r="G16" s="28">
        <v>105</v>
      </c>
      <c r="H16" s="28">
        <v>376</v>
      </c>
      <c r="I16" s="28">
        <v>622</v>
      </c>
      <c r="J16" s="27">
        <v>270</v>
      </c>
      <c r="K16" s="27">
        <v>430</v>
      </c>
      <c r="L16" s="26">
        <v>94</v>
      </c>
      <c r="M16" s="26">
        <v>202</v>
      </c>
      <c r="N16" s="26">
        <v>194</v>
      </c>
      <c r="O16" s="31">
        <v>202</v>
      </c>
      <c r="P16" s="31">
        <v>194</v>
      </c>
    </row>
    <row r="17" spans="1:18" x14ac:dyDescent="0.2">
      <c r="A17" s="1">
        <v>15</v>
      </c>
      <c r="C17" s="1">
        <f t="shared" ref="C17:C29" si="0">+C16+70</f>
        <v>140</v>
      </c>
      <c r="D17" s="1">
        <v>184</v>
      </c>
      <c r="E17" s="1">
        <v>601</v>
      </c>
      <c r="F17" s="1">
        <v>1043</v>
      </c>
      <c r="G17" s="28">
        <v>179</v>
      </c>
      <c r="H17" s="28">
        <v>573</v>
      </c>
      <c r="I17" s="28">
        <v>978</v>
      </c>
      <c r="J17" s="27">
        <v>402</v>
      </c>
      <c r="K17" s="27">
        <v>616</v>
      </c>
      <c r="L17" s="26">
        <v>148</v>
      </c>
      <c r="M17" s="26">
        <v>326</v>
      </c>
      <c r="N17" s="26">
        <v>313</v>
      </c>
      <c r="O17" s="31">
        <v>326</v>
      </c>
      <c r="P17" s="31">
        <v>313</v>
      </c>
    </row>
    <row r="18" spans="1:18" x14ac:dyDescent="0.2">
      <c r="A18" s="1">
        <v>16</v>
      </c>
      <c r="C18" s="1">
        <f t="shared" si="0"/>
        <v>210</v>
      </c>
      <c r="D18" s="1">
        <v>252</v>
      </c>
      <c r="E18" s="1">
        <v>791</v>
      </c>
      <c r="F18" s="1">
        <v>1339</v>
      </c>
      <c r="G18" s="28">
        <v>245</v>
      </c>
      <c r="H18" s="28">
        <v>753</v>
      </c>
      <c r="I18" s="28">
        <v>1265</v>
      </c>
      <c r="J18" s="27">
        <v>531</v>
      </c>
      <c r="K18" s="27">
        <v>810</v>
      </c>
      <c r="L18" s="26">
        <v>208</v>
      </c>
      <c r="M18" s="26">
        <v>434</v>
      </c>
      <c r="N18" s="26">
        <v>417</v>
      </c>
      <c r="O18" s="31">
        <v>434</v>
      </c>
      <c r="P18" s="31">
        <v>417</v>
      </c>
    </row>
    <row r="19" spans="1:18" x14ac:dyDescent="0.2">
      <c r="A19" s="1">
        <v>17</v>
      </c>
      <c r="C19" s="1">
        <f t="shared" si="0"/>
        <v>280</v>
      </c>
      <c r="D19" s="1">
        <v>315</v>
      </c>
      <c r="E19" s="1">
        <v>963</v>
      </c>
      <c r="F19" s="1">
        <v>1581</v>
      </c>
      <c r="G19" s="28">
        <v>306</v>
      </c>
      <c r="H19" s="28">
        <v>919</v>
      </c>
      <c r="I19" s="28">
        <v>1473</v>
      </c>
      <c r="J19" s="27">
        <v>662</v>
      </c>
      <c r="K19" s="27">
        <v>1041</v>
      </c>
      <c r="L19" s="26">
        <v>252</v>
      </c>
      <c r="M19" s="26">
        <v>531</v>
      </c>
      <c r="N19" s="26">
        <v>511</v>
      </c>
      <c r="O19" s="31">
        <v>531</v>
      </c>
      <c r="P19" s="31">
        <v>511</v>
      </c>
    </row>
    <row r="20" spans="1:18" x14ac:dyDescent="0.2">
      <c r="A20" s="1">
        <v>18</v>
      </c>
      <c r="C20" s="1">
        <f t="shared" si="0"/>
        <v>350</v>
      </c>
      <c r="D20" s="1">
        <v>393</v>
      </c>
      <c r="E20" s="1">
        <v>1107</v>
      </c>
      <c r="F20" s="1">
        <v>1892</v>
      </c>
      <c r="G20" s="28">
        <v>382</v>
      </c>
      <c r="H20" s="28">
        <v>1054</v>
      </c>
      <c r="I20" s="28">
        <v>1768</v>
      </c>
      <c r="J20" s="27">
        <v>774</v>
      </c>
      <c r="K20" s="27">
        <v>1221</v>
      </c>
      <c r="L20" s="26">
        <v>322</v>
      </c>
      <c r="M20" s="26">
        <v>589</v>
      </c>
      <c r="N20" s="26">
        <v>566</v>
      </c>
      <c r="O20" s="31">
        <v>589</v>
      </c>
      <c r="P20" s="31">
        <v>566</v>
      </c>
    </row>
    <row r="21" spans="1:18" x14ac:dyDescent="0.2">
      <c r="A21" s="1">
        <v>19</v>
      </c>
      <c r="C21" s="1">
        <f t="shared" si="0"/>
        <v>420</v>
      </c>
      <c r="D21" s="1">
        <v>468</v>
      </c>
      <c r="E21" s="1">
        <v>1218</v>
      </c>
      <c r="F21" s="1">
        <v>2148</v>
      </c>
      <c r="G21" s="28">
        <v>454</v>
      </c>
      <c r="H21" s="28">
        <v>1160</v>
      </c>
      <c r="I21" s="28">
        <v>2007</v>
      </c>
      <c r="J21" s="27">
        <v>877</v>
      </c>
      <c r="K21" s="27">
        <v>1386</v>
      </c>
      <c r="L21" s="26">
        <v>384</v>
      </c>
      <c r="M21" s="26">
        <v>650</v>
      </c>
      <c r="N21" s="26">
        <v>625</v>
      </c>
      <c r="O21" s="31">
        <v>650</v>
      </c>
      <c r="P21" s="31">
        <v>625</v>
      </c>
    </row>
    <row r="22" spans="1:18" x14ac:dyDescent="0.2">
      <c r="A22" s="1">
        <v>20</v>
      </c>
      <c r="C22" s="1">
        <f t="shared" si="0"/>
        <v>490</v>
      </c>
      <c r="D22" s="1">
        <v>538</v>
      </c>
      <c r="E22" s="1">
        <v>1369</v>
      </c>
      <c r="F22" s="1">
        <v>2427</v>
      </c>
      <c r="G22" s="28">
        <v>522</v>
      </c>
      <c r="H22" s="28">
        <v>1304</v>
      </c>
      <c r="I22" s="28">
        <v>2268</v>
      </c>
      <c r="J22" s="27">
        <v>965</v>
      </c>
      <c r="K22" s="27">
        <v>1559</v>
      </c>
      <c r="L22" s="26">
        <v>441</v>
      </c>
      <c r="M22" s="26">
        <v>710</v>
      </c>
      <c r="N22" s="26">
        <v>683</v>
      </c>
      <c r="O22" s="31">
        <v>710</v>
      </c>
      <c r="P22" s="31">
        <v>683</v>
      </c>
    </row>
    <row r="23" spans="1:18" x14ac:dyDescent="0.2">
      <c r="C23" s="1">
        <f t="shared" si="0"/>
        <v>560</v>
      </c>
      <c r="D23" s="1">
        <v>607</v>
      </c>
      <c r="E23" s="1">
        <v>1521</v>
      </c>
      <c r="F23" s="1">
        <v>2718</v>
      </c>
      <c r="G23" s="28">
        <v>589</v>
      </c>
      <c r="H23" s="28">
        <v>1449</v>
      </c>
      <c r="I23" s="28">
        <v>2540</v>
      </c>
      <c r="J23" s="27">
        <v>1061</v>
      </c>
      <c r="K23" s="27">
        <v>1739</v>
      </c>
      <c r="L23" s="26">
        <v>498</v>
      </c>
      <c r="M23" s="26">
        <v>770</v>
      </c>
      <c r="N23" s="26">
        <v>740</v>
      </c>
      <c r="O23" s="31">
        <v>770</v>
      </c>
      <c r="P23" s="31">
        <v>740</v>
      </c>
    </row>
    <row r="24" spans="1:18" x14ac:dyDescent="0.2">
      <c r="C24" s="1">
        <f t="shared" si="0"/>
        <v>630</v>
      </c>
      <c r="D24" s="1">
        <v>678</v>
      </c>
      <c r="E24" s="1">
        <v>1699</v>
      </c>
      <c r="F24" s="1">
        <v>3044</v>
      </c>
      <c r="G24" s="28">
        <v>658</v>
      </c>
      <c r="H24" s="28">
        <v>1618</v>
      </c>
      <c r="I24" s="28">
        <v>2845</v>
      </c>
      <c r="J24" s="27">
        <v>1157</v>
      </c>
      <c r="K24" s="27">
        <v>1912</v>
      </c>
      <c r="L24" s="26">
        <v>556</v>
      </c>
      <c r="M24" s="26">
        <v>823</v>
      </c>
      <c r="N24" s="26">
        <v>791</v>
      </c>
      <c r="O24" s="31">
        <v>823</v>
      </c>
      <c r="P24" s="31">
        <v>791</v>
      </c>
    </row>
    <row r="25" spans="1:18" x14ac:dyDescent="0.2">
      <c r="C25" s="1">
        <f t="shared" si="0"/>
        <v>700</v>
      </c>
      <c r="D25" s="1">
        <v>744</v>
      </c>
      <c r="E25" s="1">
        <v>2046</v>
      </c>
      <c r="F25" s="1">
        <v>3394</v>
      </c>
      <c r="G25" s="28">
        <v>722</v>
      </c>
      <c r="H25" s="28">
        <v>1949</v>
      </c>
      <c r="I25" s="28">
        <v>3172</v>
      </c>
      <c r="J25" s="27">
        <v>1272</v>
      </c>
      <c r="K25" s="27">
        <v>2094</v>
      </c>
      <c r="L25" s="26">
        <v>599</v>
      </c>
      <c r="M25" s="26">
        <v>873</v>
      </c>
      <c r="N25" s="26">
        <v>839</v>
      </c>
      <c r="O25" s="31">
        <v>873</v>
      </c>
      <c r="P25" s="31">
        <v>839</v>
      </c>
    </row>
    <row r="26" spans="1:18" x14ac:dyDescent="0.2">
      <c r="C26" s="1">
        <f t="shared" si="0"/>
        <v>770</v>
      </c>
      <c r="D26" s="1">
        <v>811</v>
      </c>
      <c r="E26" s="1">
        <v>2220</v>
      </c>
      <c r="F26" s="1">
        <v>3733</v>
      </c>
      <c r="G26" s="28">
        <v>787</v>
      </c>
      <c r="H26" s="28">
        <v>2114</v>
      </c>
      <c r="I26" s="28">
        <v>3489</v>
      </c>
      <c r="J26" s="27">
        <v>1399</v>
      </c>
      <c r="K26" s="27">
        <v>2272</v>
      </c>
      <c r="L26" s="26">
        <v>665</v>
      </c>
      <c r="M26" s="26">
        <v>925</v>
      </c>
      <c r="N26" s="26">
        <v>889</v>
      </c>
      <c r="O26" s="31">
        <v>925</v>
      </c>
      <c r="P26" s="31">
        <v>889</v>
      </c>
    </row>
    <row r="27" spans="1:18" x14ac:dyDescent="0.2">
      <c r="C27" s="1">
        <f t="shared" si="0"/>
        <v>840</v>
      </c>
      <c r="D27" s="1">
        <v>880</v>
      </c>
      <c r="E27" s="1">
        <v>2409</v>
      </c>
      <c r="F27" s="1">
        <v>4070</v>
      </c>
      <c r="G27" s="28">
        <v>854</v>
      </c>
      <c r="H27" s="28">
        <v>2294</v>
      </c>
      <c r="I27" s="28">
        <v>3804</v>
      </c>
      <c r="J27" s="27">
        <v>1526</v>
      </c>
      <c r="K27" s="27">
        <v>2443</v>
      </c>
      <c r="L27" s="26">
        <v>704</v>
      </c>
      <c r="M27" s="26">
        <v>981</v>
      </c>
      <c r="N27" s="26">
        <v>943</v>
      </c>
      <c r="O27" s="31">
        <v>981</v>
      </c>
      <c r="P27" s="31">
        <v>943</v>
      </c>
    </row>
    <row r="28" spans="1:18" x14ac:dyDescent="0.2">
      <c r="C28" s="1">
        <f t="shared" si="0"/>
        <v>910</v>
      </c>
      <c r="D28" s="1">
        <v>955</v>
      </c>
      <c r="E28" s="1">
        <v>2601</v>
      </c>
      <c r="F28" s="1">
        <v>4436</v>
      </c>
      <c r="G28" s="28">
        <v>927</v>
      </c>
      <c r="H28" s="28">
        <v>2477</v>
      </c>
      <c r="I28" s="28">
        <v>4146</v>
      </c>
      <c r="J28" s="27">
        <v>1663</v>
      </c>
      <c r="K28" s="27">
        <v>2626</v>
      </c>
      <c r="L28" s="26">
        <v>783</v>
      </c>
      <c r="M28" s="26">
        <v>1040</v>
      </c>
      <c r="N28" s="26">
        <v>1000</v>
      </c>
      <c r="O28" s="31">
        <v>1040</v>
      </c>
      <c r="P28" s="31">
        <v>1000</v>
      </c>
    </row>
    <row r="29" spans="1:18" x14ac:dyDescent="0.2">
      <c r="C29" s="1">
        <f t="shared" si="0"/>
        <v>980</v>
      </c>
      <c r="D29" s="1">
        <v>1031</v>
      </c>
      <c r="E29" s="1">
        <v>2796</v>
      </c>
      <c r="F29" s="1">
        <v>4835</v>
      </c>
      <c r="G29" s="28">
        <v>1001</v>
      </c>
      <c r="H29" s="28">
        <v>2663</v>
      </c>
      <c r="I29" s="28">
        <v>4519</v>
      </c>
      <c r="J29" s="27">
        <v>1796</v>
      </c>
      <c r="K29" s="27">
        <v>2809</v>
      </c>
      <c r="L29" s="26">
        <v>825</v>
      </c>
      <c r="M29" s="26">
        <v>1097</v>
      </c>
      <c r="N29" s="26">
        <v>1055</v>
      </c>
      <c r="O29" s="31">
        <v>1097</v>
      </c>
      <c r="P29" s="31">
        <v>1055</v>
      </c>
    </row>
    <row r="31" spans="1:18" x14ac:dyDescent="0.2">
      <c r="C31" s="1" t="str">
        <f>KONVEKTOR_RADIATOR!$B$6&amp;"/M @ "&amp;KONVEKTOR_RADIATOR!$C$6&amp;"/"&amp;KONVEKTOR_RADIATOR!$D$6&amp;"/"&amp;KONVEKTOR_RADIATOR!$E$6</f>
        <v>ΔT 50/M @ 75/65/20</v>
      </c>
    </row>
    <row r="32" spans="1:18" x14ac:dyDescent="0.2">
      <c r="A32" s="17" t="s">
        <v>166</v>
      </c>
      <c r="B32" s="17" t="s">
        <v>168</v>
      </c>
      <c r="D32" s="15" t="str">
        <f t="shared" ref="D32:P32" si="1">+D14</f>
        <v>CL / TL</v>
      </c>
      <c r="E32" s="15" t="str">
        <f t="shared" si="1"/>
        <v>CL / TL</v>
      </c>
      <c r="F32" s="15" t="str">
        <f t="shared" si="1"/>
        <v>CL / TL</v>
      </c>
      <c r="G32" s="22" t="str">
        <f t="shared" si="1"/>
        <v>TLX</v>
      </c>
      <c r="H32" s="22" t="str">
        <f t="shared" si="1"/>
        <v>CLX / TLX</v>
      </c>
      <c r="I32" s="22" t="str">
        <f t="shared" si="1"/>
        <v>CLX / TLX</v>
      </c>
      <c r="J32" s="24" t="str">
        <f t="shared" si="1"/>
        <v>TSX</v>
      </c>
      <c r="K32" s="24" t="str">
        <f t="shared" si="1"/>
        <v>TSX</v>
      </c>
      <c r="L32" s="14" t="str">
        <f t="shared" si="1"/>
        <v>TLXF</v>
      </c>
      <c r="M32" s="14" t="str">
        <f t="shared" si="1"/>
        <v>TLXF</v>
      </c>
      <c r="N32" s="14" t="str">
        <f t="shared" si="1"/>
        <v>TLXF</v>
      </c>
      <c r="O32" s="29" t="str">
        <f t="shared" si="1"/>
        <v>TSXF</v>
      </c>
      <c r="P32" s="29" t="str">
        <f t="shared" si="1"/>
        <v>TSXF</v>
      </c>
      <c r="Q32" s="24" t="str">
        <f t="shared" ref="Q32:R32" si="2">+Q14</f>
        <v>TS</v>
      </c>
      <c r="R32" s="24" t="str">
        <f t="shared" si="2"/>
        <v>TS</v>
      </c>
    </row>
    <row r="33" spans="1:18" x14ac:dyDescent="0.2">
      <c r="A33" s="17" t="s">
        <v>167</v>
      </c>
      <c r="B33" s="17" t="s">
        <v>167</v>
      </c>
      <c r="C33" s="1" t="str">
        <f t="shared" ref="C33:C47" si="3">+C15</f>
        <v>Height</v>
      </c>
      <c r="D33" s="20" t="str">
        <f t="shared" ref="D33:P33" si="4">+D15</f>
        <v>01</v>
      </c>
      <c r="E33" s="20" t="str">
        <f t="shared" si="4"/>
        <v>02</v>
      </c>
      <c r="F33" s="20" t="str">
        <f t="shared" si="4"/>
        <v>03</v>
      </c>
      <c r="G33" s="23" t="str">
        <f t="shared" si="4"/>
        <v>01</v>
      </c>
      <c r="H33" s="23" t="str">
        <f t="shared" si="4"/>
        <v>02</v>
      </c>
      <c r="I33" s="23" t="str">
        <f t="shared" si="4"/>
        <v>03</v>
      </c>
      <c r="J33" s="25" t="str">
        <f t="shared" si="4"/>
        <v>02</v>
      </c>
      <c r="K33" s="25" t="str">
        <f t="shared" si="4"/>
        <v>03</v>
      </c>
      <c r="L33" s="19" t="str">
        <f t="shared" si="4"/>
        <v>01</v>
      </c>
      <c r="M33" s="19" t="str">
        <f t="shared" si="4"/>
        <v>02</v>
      </c>
      <c r="N33" s="19" t="str">
        <f t="shared" si="4"/>
        <v>03</v>
      </c>
      <c r="O33" s="30" t="str">
        <f t="shared" si="4"/>
        <v>02</v>
      </c>
      <c r="P33" s="30" t="str">
        <f t="shared" si="4"/>
        <v>03</v>
      </c>
      <c r="Q33" s="25" t="str">
        <f t="shared" ref="Q33:R33" si="5">+Q15</f>
        <v>02</v>
      </c>
      <c r="R33" s="25" t="str">
        <f t="shared" si="5"/>
        <v>03</v>
      </c>
    </row>
    <row r="34" spans="1:18" x14ac:dyDescent="0.2">
      <c r="A34" s="18">
        <v>0.38</v>
      </c>
      <c r="B34" s="17">
        <v>0.15</v>
      </c>
      <c r="C34" s="1">
        <f t="shared" si="3"/>
        <v>70</v>
      </c>
      <c r="D34" s="1">
        <f t="shared" ref="D34:D47" si="6">ROUND(D16*$D$7*$D$8,0)</f>
        <v>108</v>
      </c>
      <c r="E34" s="1">
        <f t="shared" ref="E34:F47" si="7">ROUND((E16*$D$7*$D$8)-((E16*$D$7*$D$8)*$A34),0)</f>
        <v>243</v>
      </c>
      <c r="F34" s="1">
        <f t="shared" si="7"/>
        <v>417</v>
      </c>
      <c r="G34" s="28">
        <f t="shared" ref="G34:G47" si="8">ROUND(G16*$D$7*$D$8,0)</f>
        <v>105</v>
      </c>
      <c r="H34" s="28">
        <f t="shared" ref="H34:K47" si="9">ROUND((H16*$D$7*$D$8)-((H16*$D$7*$D$8)*$A34),0)</f>
        <v>233</v>
      </c>
      <c r="I34" s="28">
        <f t="shared" si="9"/>
        <v>386</v>
      </c>
      <c r="J34" s="27">
        <f t="shared" si="9"/>
        <v>167</v>
      </c>
      <c r="K34" s="27">
        <f t="shared" si="9"/>
        <v>267</v>
      </c>
      <c r="L34" s="26">
        <f>ROUND(G34-(G34* $B34),0)</f>
        <v>89</v>
      </c>
      <c r="M34" s="26">
        <f>ROUND(H34-(H34* $B34),0)</f>
        <v>198</v>
      </c>
      <c r="N34" s="26">
        <f>ROUND(I34-(I34* $B34),0)</f>
        <v>328</v>
      </c>
      <c r="O34" s="31">
        <f>ROUND(J34-(J34* $B34),0)</f>
        <v>142</v>
      </c>
      <c r="P34" s="31">
        <f>ROUND(K34-(K34* $B34),0)</f>
        <v>227</v>
      </c>
      <c r="Q34" s="32">
        <f>ROUND(J34+((E34-H34)/2),0)</f>
        <v>172</v>
      </c>
      <c r="R34" s="32">
        <f>ROUND(K34+((F34-I34)/2),0)</f>
        <v>283</v>
      </c>
    </row>
    <row r="35" spans="1:18" x14ac:dyDescent="0.2">
      <c r="A35" s="18">
        <f>A34+$A$49</f>
        <v>0.38500000000000001</v>
      </c>
      <c r="B35" s="17">
        <v>0.15</v>
      </c>
      <c r="C35" s="1">
        <f t="shared" si="3"/>
        <v>140</v>
      </c>
      <c r="D35" s="1">
        <f t="shared" si="6"/>
        <v>184</v>
      </c>
      <c r="E35" s="1">
        <f t="shared" si="7"/>
        <v>370</v>
      </c>
      <c r="F35" s="1">
        <f t="shared" si="7"/>
        <v>641</v>
      </c>
      <c r="G35" s="28">
        <f t="shared" si="8"/>
        <v>179</v>
      </c>
      <c r="H35" s="28">
        <f t="shared" si="9"/>
        <v>352</v>
      </c>
      <c r="I35" s="28">
        <f t="shared" si="9"/>
        <v>601</v>
      </c>
      <c r="J35" s="27">
        <f t="shared" si="9"/>
        <v>247</v>
      </c>
      <c r="K35" s="27">
        <f t="shared" si="9"/>
        <v>379</v>
      </c>
      <c r="L35" s="26">
        <f t="shared" ref="L35:L47" si="10">ROUND(G35-(G35* $B35),0)</f>
        <v>152</v>
      </c>
      <c r="M35" s="26">
        <f t="shared" ref="M35:M47" si="11">ROUND(H35-(H35* $B35),0)</f>
        <v>299</v>
      </c>
      <c r="N35" s="26">
        <f t="shared" ref="N35:N47" si="12">ROUND(I35-(I35* $B35),0)</f>
        <v>511</v>
      </c>
      <c r="O35" s="31">
        <f t="shared" ref="O35:O46" si="13">ROUND(J35-(J35* $B35),0)</f>
        <v>210</v>
      </c>
      <c r="P35" s="31">
        <f t="shared" ref="P35:P46" si="14">ROUND(K35-(K35* $B35),0)</f>
        <v>322</v>
      </c>
      <c r="Q35" s="32">
        <f t="shared" ref="Q35:R47" si="15">ROUND(J35+((E35-H35)/2),0)</f>
        <v>256</v>
      </c>
      <c r="R35" s="32">
        <f t="shared" si="15"/>
        <v>399</v>
      </c>
    </row>
    <row r="36" spans="1:18" x14ac:dyDescent="0.2">
      <c r="A36" s="18">
        <f t="shared" ref="A36:A47" si="16">A35+$A$49</f>
        <v>0.39</v>
      </c>
      <c r="B36" s="17">
        <v>0.15</v>
      </c>
      <c r="C36" s="1">
        <f t="shared" si="3"/>
        <v>210</v>
      </c>
      <c r="D36" s="1">
        <f t="shared" si="6"/>
        <v>252</v>
      </c>
      <c r="E36" s="1">
        <f t="shared" si="7"/>
        <v>483</v>
      </c>
      <c r="F36" s="1">
        <f t="shared" si="7"/>
        <v>817</v>
      </c>
      <c r="G36" s="28">
        <f t="shared" si="8"/>
        <v>245</v>
      </c>
      <c r="H36" s="28">
        <f t="shared" si="9"/>
        <v>459</v>
      </c>
      <c r="I36" s="28">
        <f t="shared" si="9"/>
        <v>772</v>
      </c>
      <c r="J36" s="27">
        <f t="shared" si="9"/>
        <v>324</v>
      </c>
      <c r="K36" s="27">
        <f t="shared" si="9"/>
        <v>494</v>
      </c>
      <c r="L36" s="26">
        <f t="shared" si="10"/>
        <v>208</v>
      </c>
      <c r="M36" s="26">
        <f t="shared" si="11"/>
        <v>390</v>
      </c>
      <c r="N36" s="26">
        <f t="shared" si="12"/>
        <v>656</v>
      </c>
      <c r="O36" s="31">
        <f t="shared" si="13"/>
        <v>275</v>
      </c>
      <c r="P36" s="31">
        <f t="shared" si="14"/>
        <v>420</v>
      </c>
      <c r="Q36" s="32">
        <f t="shared" si="15"/>
        <v>336</v>
      </c>
      <c r="R36" s="32">
        <f t="shared" si="15"/>
        <v>517</v>
      </c>
    </row>
    <row r="37" spans="1:18" x14ac:dyDescent="0.2">
      <c r="A37" s="18">
        <f t="shared" si="16"/>
        <v>0.39500000000000002</v>
      </c>
      <c r="B37" s="17">
        <v>0.15</v>
      </c>
      <c r="C37" s="1">
        <f t="shared" si="3"/>
        <v>280</v>
      </c>
      <c r="D37" s="1">
        <f t="shared" si="6"/>
        <v>315</v>
      </c>
      <c r="E37" s="1">
        <f t="shared" si="7"/>
        <v>583</v>
      </c>
      <c r="F37" s="1">
        <f t="shared" si="7"/>
        <v>957</v>
      </c>
      <c r="G37" s="28">
        <f t="shared" si="8"/>
        <v>306</v>
      </c>
      <c r="H37" s="28">
        <f t="shared" si="9"/>
        <v>556</v>
      </c>
      <c r="I37" s="28">
        <f t="shared" si="9"/>
        <v>891</v>
      </c>
      <c r="J37" s="27">
        <f t="shared" si="9"/>
        <v>401</v>
      </c>
      <c r="K37" s="27">
        <f t="shared" si="9"/>
        <v>630</v>
      </c>
      <c r="L37" s="26">
        <f t="shared" si="10"/>
        <v>260</v>
      </c>
      <c r="M37" s="26">
        <f t="shared" si="11"/>
        <v>473</v>
      </c>
      <c r="N37" s="26">
        <f t="shared" si="12"/>
        <v>757</v>
      </c>
      <c r="O37" s="31">
        <f t="shared" si="13"/>
        <v>341</v>
      </c>
      <c r="P37" s="31">
        <f t="shared" si="14"/>
        <v>536</v>
      </c>
      <c r="Q37" s="32">
        <f t="shared" si="15"/>
        <v>415</v>
      </c>
      <c r="R37" s="32">
        <f t="shared" si="15"/>
        <v>663</v>
      </c>
    </row>
    <row r="38" spans="1:18" x14ac:dyDescent="0.2">
      <c r="A38" s="18">
        <f t="shared" si="16"/>
        <v>0.4</v>
      </c>
      <c r="B38" s="17">
        <v>0.15</v>
      </c>
      <c r="C38" s="1">
        <f t="shared" si="3"/>
        <v>350</v>
      </c>
      <c r="D38" s="1">
        <f t="shared" si="6"/>
        <v>393</v>
      </c>
      <c r="E38" s="1">
        <f t="shared" si="7"/>
        <v>664</v>
      </c>
      <c r="F38" s="1">
        <f t="shared" si="7"/>
        <v>1135</v>
      </c>
      <c r="G38" s="28">
        <f t="shared" si="8"/>
        <v>382</v>
      </c>
      <c r="H38" s="28">
        <f t="shared" si="9"/>
        <v>632</v>
      </c>
      <c r="I38" s="28">
        <f t="shared" si="9"/>
        <v>1061</v>
      </c>
      <c r="J38" s="27">
        <f t="shared" si="9"/>
        <v>464</v>
      </c>
      <c r="K38" s="27">
        <f t="shared" si="9"/>
        <v>733</v>
      </c>
      <c r="L38" s="26">
        <f t="shared" si="10"/>
        <v>325</v>
      </c>
      <c r="M38" s="26">
        <f t="shared" si="11"/>
        <v>537</v>
      </c>
      <c r="N38" s="26">
        <f t="shared" si="12"/>
        <v>902</v>
      </c>
      <c r="O38" s="31">
        <f t="shared" si="13"/>
        <v>394</v>
      </c>
      <c r="P38" s="31">
        <f t="shared" si="14"/>
        <v>623</v>
      </c>
      <c r="Q38" s="32">
        <f t="shared" si="15"/>
        <v>480</v>
      </c>
      <c r="R38" s="32">
        <f t="shared" si="15"/>
        <v>770</v>
      </c>
    </row>
    <row r="39" spans="1:18" x14ac:dyDescent="0.2">
      <c r="A39" s="18">
        <f t="shared" si="16"/>
        <v>0.40500000000000003</v>
      </c>
      <c r="B39" s="17">
        <v>0.15</v>
      </c>
      <c r="C39" s="1">
        <f t="shared" si="3"/>
        <v>420</v>
      </c>
      <c r="D39" s="1">
        <f t="shared" si="6"/>
        <v>468</v>
      </c>
      <c r="E39" s="1">
        <f t="shared" si="7"/>
        <v>725</v>
      </c>
      <c r="F39" s="1">
        <f t="shared" si="7"/>
        <v>1278</v>
      </c>
      <c r="G39" s="28">
        <f t="shared" si="8"/>
        <v>454</v>
      </c>
      <c r="H39" s="28">
        <f t="shared" si="9"/>
        <v>690</v>
      </c>
      <c r="I39" s="28">
        <f t="shared" si="9"/>
        <v>1194</v>
      </c>
      <c r="J39" s="27">
        <f t="shared" si="9"/>
        <v>522</v>
      </c>
      <c r="K39" s="27">
        <f t="shared" si="9"/>
        <v>825</v>
      </c>
      <c r="L39" s="26">
        <f t="shared" si="10"/>
        <v>386</v>
      </c>
      <c r="M39" s="26">
        <f t="shared" si="11"/>
        <v>587</v>
      </c>
      <c r="N39" s="26">
        <f t="shared" si="12"/>
        <v>1015</v>
      </c>
      <c r="O39" s="31">
        <f t="shared" si="13"/>
        <v>444</v>
      </c>
      <c r="P39" s="31">
        <f t="shared" si="14"/>
        <v>701</v>
      </c>
      <c r="Q39" s="32">
        <f t="shared" si="15"/>
        <v>540</v>
      </c>
      <c r="R39" s="32">
        <f t="shared" si="15"/>
        <v>867</v>
      </c>
    </row>
    <row r="40" spans="1:18" x14ac:dyDescent="0.2">
      <c r="A40" s="18">
        <f t="shared" si="16"/>
        <v>0.41000000000000003</v>
      </c>
      <c r="B40" s="17">
        <v>0.15</v>
      </c>
      <c r="C40" s="1">
        <f t="shared" si="3"/>
        <v>490</v>
      </c>
      <c r="D40" s="1">
        <f t="shared" si="6"/>
        <v>538</v>
      </c>
      <c r="E40" s="1">
        <f t="shared" si="7"/>
        <v>808</v>
      </c>
      <c r="F40" s="1">
        <f t="shared" si="7"/>
        <v>1432</v>
      </c>
      <c r="G40" s="28">
        <f t="shared" si="8"/>
        <v>522</v>
      </c>
      <c r="H40" s="28">
        <f t="shared" si="9"/>
        <v>769</v>
      </c>
      <c r="I40" s="28">
        <f t="shared" si="9"/>
        <v>1338</v>
      </c>
      <c r="J40" s="27">
        <f t="shared" si="9"/>
        <v>569</v>
      </c>
      <c r="K40" s="27">
        <f t="shared" si="9"/>
        <v>920</v>
      </c>
      <c r="L40" s="26">
        <f t="shared" si="10"/>
        <v>444</v>
      </c>
      <c r="M40" s="26">
        <f t="shared" si="11"/>
        <v>654</v>
      </c>
      <c r="N40" s="26">
        <f t="shared" si="12"/>
        <v>1137</v>
      </c>
      <c r="O40" s="31">
        <f t="shared" si="13"/>
        <v>484</v>
      </c>
      <c r="P40" s="31">
        <f t="shared" si="14"/>
        <v>782</v>
      </c>
      <c r="Q40" s="32">
        <f t="shared" si="15"/>
        <v>589</v>
      </c>
      <c r="R40" s="32">
        <f t="shared" si="15"/>
        <v>967</v>
      </c>
    </row>
    <row r="41" spans="1:18" x14ac:dyDescent="0.2">
      <c r="A41" s="18">
        <f t="shared" si="16"/>
        <v>0.41500000000000004</v>
      </c>
      <c r="B41" s="17">
        <v>0.15</v>
      </c>
      <c r="C41" s="1">
        <f t="shared" si="3"/>
        <v>560</v>
      </c>
      <c r="D41" s="1">
        <f t="shared" si="6"/>
        <v>607</v>
      </c>
      <c r="E41" s="1">
        <f t="shared" si="7"/>
        <v>890</v>
      </c>
      <c r="F41" s="1">
        <f t="shared" si="7"/>
        <v>1590</v>
      </c>
      <c r="G41" s="28">
        <f t="shared" si="8"/>
        <v>589</v>
      </c>
      <c r="H41" s="28">
        <f t="shared" si="9"/>
        <v>848</v>
      </c>
      <c r="I41" s="28">
        <f t="shared" si="9"/>
        <v>1486</v>
      </c>
      <c r="J41" s="27">
        <f t="shared" si="9"/>
        <v>621</v>
      </c>
      <c r="K41" s="27">
        <f t="shared" si="9"/>
        <v>1017</v>
      </c>
      <c r="L41" s="26">
        <f t="shared" si="10"/>
        <v>501</v>
      </c>
      <c r="M41" s="26">
        <f t="shared" si="11"/>
        <v>721</v>
      </c>
      <c r="N41" s="26">
        <f t="shared" si="12"/>
        <v>1263</v>
      </c>
      <c r="O41" s="31">
        <f t="shared" si="13"/>
        <v>528</v>
      </c>
      <c r="P41" s="31">
        <f t="shared" si="14"/>
        <v>864</v>
      </c>
      <c r="Q41" s="32">
        <f t="shared" si="15"/>
        <v>642</v>
      </c>
      <c r="R41" s="32">
        <f t="shared" si="15"/>
        <v>1069</v>
      </c>
    </row>
    <row r="42" spans="1:18" x14ac:dyDescent="0.2">
      <c r="A42" s="18">
        <f t="shared" si="16"/>
        <v>0.42000000000000004</v>
      </c>
      <c r="B42" s="17">
        <v>0.15</v>
      </c>
      <c r="C42" s="1">
        <f t="shared" si="3"/>
        <v>630</v>
      </c>
      <c r="D42" s="1">
        <f t="shared" si="6"/>
        <v>678</v>
      </c>
      <c r="E42" s="1">
        <f t="shared" si="7"/>
        <v>985</v>
      </c>
      <c r="F42" s="1">
        <f t="shared" si="7"/>
        <v>1766</v>
      </c>
      <c r="G42" s="28">
        <f t="shared" si="8"/>
        <v>658</v>
      </c>
      <c r="H42" s="28">
        <f t="shared" si="9"/>
        <v>938</v>
      </c>
      <c r="I42" s="28">
        <f t="shared" si="9"/>
        <v>1650</v>
      </c>
      <c r="J42" s="27">
        <f t="shared" si="9"/>
        <v>671</v>
      </c>
      <c r="K42" s="27">
        <f t="shared" si="9"/>
        <v>1109</v>
      </c>
      <c r="L42" s="26">
        <f t="shared" si="10"/>
        <v>559</v>
      </c>
      <c r="M42" s="26">
        <f t="shared" si="11"/>
        <v>797</v>
      </c>
      <c r="N42" s="26">
        <f t="shared" si="12"/>
        <v>1403</v>
      </c>
      <c r="O42" s="31">
        <f t="shared" si="13"/>
        <v>570</v>
      </c>
      <c r="P42" s="31">
        <f t="shared" si="14"/>
        <v>943</v>
      </c>
      <c r="Q42" s="32">
        <f t="shared" si="15"/>
        <v>695</v>
      </c>
      <c r="R42" s="32">
        <f t="shared" si="15"/>
        <v>1167</v>
      </c>
    </row>
    <row r="43" spans="1:18" x14ac:dyDescent="0.2">
      <c r="A43" s="18">
        <f t="shared" si="16"/>
        <v>0.42500000000000004</v>
      </c>
      <c r="B43" s="17">
        <v>0.15</v>
      </c>
      <c r="C43" s="1">
        <f t="shared" si="3"/>
        <v>700</v>
      </c>
      <c r="D43" s="1">
        <f t="shared" si="6"/>
        <v>744</v>
      </c>
      <c r="E43" s="1">
        <f t="shared" si="7"/>
        <v>1176</v>
      </c>
      <c r="F43" s="1">
        <f t="shared" si="7"/>
        <v>1952</v>
      </c>
      <c r="G43" s="28">
        <f t="shared" si="8"/>
        <v>722</v>
      </c>
      <c r="H43" s="28">
        <f t="shared" si="9"/>
        <v>1121</v>
      </c>
      <c r="I43" s="28">
        <f t="shared" si="9"/>
        <v>1824</v>
      </c>
      <c r="J43" s="27">
        <f t="shared" si="9"/>
        <v>731</v>
      </c>
      <c r="K43" s="27">
        <f t="shared" si="9"/>
        <v>1204</v>
      </c>
      <c r="L43" s="26">
        <f t="shared" si="10"/>
        <v>614</v>
      </c>
      <c r="M43" s="26">
        <f t="shared" si="11"/>
        <v>953</v>
      </c>
      <c r="N43" s="26">
        <f t="shared" si="12"/>
        <v>1550</v>
      </c>
      <c r="O43" s="31">
        <f t="shared" si="13"/>
        <v>621</v>
      </c>
      <c r="P43" s="31">
        <f t="shared" si="14"/>
        <v>1023</v>
      </c>
      <c r="Q43" s="32">
        <f t="shared" si="15"/>
        <v>759</v>
      </c>
      <c r="R43" s="32">
        <f t="shared" si="15"/>
        <v>1268</v>
      </c>
    </row>
    <row r="44" spans="1:18" x14ac:dyDescent="0.2">
      <c r="A44" s="18">
        <f t="shared" si="16"/>
        <v>0.43000000000000005</v>
      </c>
      <c r="B44" s="17">
        <v>0.15</v>
      </c>
      <c r="C44" s="1">
        <f t="shared" si="3"/>
        <v>770</v>
      </c>
      <c r="D44" s="1">
        <f t="shared" si="6"/>
        <v>811</v>
      </c>
      <c r="E44" s="1">
        <f t="shared" si="7"/>
        <v>1265</v>
      </c>
      <c r="F44" s="1">
        <f t="shared" si="7"/>
        <v>2128</v>
      </c>
      <c r="G44" s="28">
        <f t="shared" si="8"/>
        <v>787</v>
      </c>
      <c r="H44" s="28">
        <f t="shared" si="9"/>
        <v>1205</v>
      </c>
      <c r="I44" s="28">
        <f t="shared" si="9"/>
        <v>1989</v>
      </c>
      <c r="J44" s="27">
        <f t="shared" si="9"/>
        <v>797</v>
      </c>
      <c r="K44" s="27">
        <f t="shared" si="9"/>
        <v>1295</v>
      </c>
      <c r="L44" s="26">
        <f t="shared" si="10"/>
        <v>669</v>
      </c>
      <c r="M44" s="26">
        <f t="shared" si="11"/>
        <v>1024</v>
      </c>
      <c r="N44" s="26">
        <f t="shared" si="12"/>
        <v>1691</v>
      </c>
      <c r="O44" s="31">
        <f t="shared" si="13"/>
        <v>677</v>
      </c>
      <c r="P44" s="31">
        <f t="shared" si="14"/>
        <v>1101</v>
      </c>
      <c r="Q44" s="32">
        <f t="shared" si="15"/>
        <v>827</v>
      </c>
      <c r="R44" s="32">
        <f t="shared" si="15"/>
        <v>1365</v>
      </c>
    </row>
    <row r="45" spans="1:18" x14ac:dyDescent="0.2">
      <c r="A45" s="18">
        <f t="shared" si="16"/>
        <v>0.43500000000000005</v>
      </c>
      <c r="B45" s="17">
        <v>0.15</v>
      </c>
      <c r="C45" s="1">
        <f t="shared" si="3"/>
        <v>840</v>
      </c>
      <c r="D45" s="1">
        <f t="shared" si="6"/>
        <v>880</v>
      </c>
      <c r="E45" s="1">
        <f t="shared" si="7"/>
        <v>1361</v>
      </c>
      <c r="F45" s="1">
        <f t="shared" si="7"/>
        <v>2300</v>
      </c>
      <c r="G45" s="28">
        <f t="shared" si="8"/>
        <v>854</v>
      </c>
      <c r="H45" s="28">
        <f t="shared" si="9"/>
        <v>1296</v>
      </c>
      <c r="I45" s="28">
        <f t="shared" si="9"/>
        <v>2149</v>
      </c>
      <c r="J45" s="27">
        <f t="shared" si="9"/>
        <v>862</v>
      </c>
      <c r="K45" s="27">
        <f t="shared" si="9"/>
        <v>1380</v>
      </c>
      <c r="L45" s="26">
        <f t="shared" si="10"/>
        <v>726</v>
      </c>
      <c r="M45" s="26">
        <f t="shared" si="11"/>
        <v>1102</v>
      </c>
      <c r="N45" s="26">
        <f t="shared" si="12"/>
        <v>1827</v>
      </c>
      <c r="O45" s="31">
        <f t="shared" si="13"/>
        <v>733</v>
      </c>
      <c r="P45" s="31">
        <f t="shared" si="14"/>
        <v>1173</v>
      </c>
      <c r="Q45" s="32">
        <f t="shared" si="15"/>
        <v>895</v>
      </c>
      <c r="R45" s="32">
        <f t="shared" si="15"/>
        <v>1456</v>
      </c>
    </row>
    <row r="46" spans="1:18" x14ac:dyDescent="0.2">
      <c r="A46" s="18">
        <f t="shared" si="16"/>
        <v>0.44000000000000006</v>
      </c>
      <c r="B46" s="17">
        <v>0.15</v>
      </c>
      <c r="C46" s="1">
        <f t="shared" si="3"/>
        <v>910</v>
      </c>
      <c r="D46" s="1">
        <f t="shared" si="6"/>
        <v>955</v>
      </c>
      <c r="E46" s="1">
        <f t="shared" si="7"/>
        <v>1457</v>
      </c>
      <c r="F46" s="1">
        <f t="shared" si="7"/>
        <v>2484</v>
      </c>
      <c r="G46" s="28">
        <f t="shared" si="8"/>
        <v>927</v>
      </c>
      <c r="H46" s="28">
        <f t="shared" si="9"/>
        <v>1387</v>
      </c>
      <c r="I46" s="28">
        <f t="shared" si="9"/>
        <v>2322</v>
      </c>
      <c r="J46" s="27">
        <f t="shared" si="9"/>
        <v>931</v>
      </c>
      <c r="K46" s="27">
        <f t="shared" si="9"/>
        <v>1471</v>
      </c>
      <c r="L46" s="26">
        <f t="shared" si="10"/>
        <v>788</v>
      </c>
      <c r="M46" s="26">
        <f t="shared" si="11"/>
        <v>1179</v>
      </c>
      <c r="N46" s="26">
        <f t="shared" si="12"/>
        <v>1974</v>
      </c>
      <c r="O46" s="31">
        <f t="shared" si="13"/>
        <v>791</v>
      </c>
      <c r="P46" s="31">
        <f t="shared" si="14"/>
        <v>1250</v>
      </c>
      <c r="Q46" s="32">
        <f t="shared" si="15"/>
        <v>966</v>
      </c>
      <c r="R46" s="32">
        <f t="shared" si="15"/>
        <v>1552</v>
      </c>
    </row>
    <row r="47" spans="1:18" x14ac:dyDescent="0.2">
      <c r="A47" s="18">
        <f t="shared" si="16"/>
        <v>0.44500000000000006</v>
      </c>
      <c r="B47" s="17">
        <v>0.15</v>
      </c>
      <c r="C47" s="1">
        <f t="shared" si="3"/>
        <v>980</v>
      </c>
      <c r="D47" s="1">
        <f t="shared" si="6"/>
        <v>1031</v>
      </c>
      <c r="E47" s="1">
        <f t="shared" si="7"/>
        <v>1552</v>
      </c>
      <c r="F47" s="1">
        <f t="shared" si="7"/>
        <v>2683</v>
      </c>
      <c r="G47" s="28">
        <f t="shared" si="8"/>
        <v>1001</v>
      </c>
      <c r="H47" s="28">
        <f t="shared" si="9"/>
        <v>1478</v>
      </c>
      <c r="I47" s="28">
        <f>ROUND((I29*$D$7*$D$8)-((I29*$D$7*$D$8)*$A47),0)</f>
        <v>2508</v>
      </c>
      <c r="J47" s="27">
        <f t="shared" si="9"/>
        <v>997</v>
      </c>
      <c r="K47" s="27">
        <f t="shared" si="9"/>
        <v>1559</v>
      </c>
      <c r="L47" s="26">
        <f t="shared" si="10"/>
        <v>851</v>
      </c>
      <c r="M47" s="26">
        <f t="shared" si="11"/>
        <v>1256</v>
      </c>
      <c r="N47" s="26">
        <f t="shared" si="12"/>
        <v>2132</v>
      </c>
      <c r="O47" s="31">
        <f>ROUND(J47-(J47* $B47),0)</f>
        <v>847</v>
      </c>
      <c r="P47" s="31">
        <f>ROUND(K47-(K47* $B47),0)</f>
        <v>1325</v>
      </c>
      <c r="Q47" s="32">
        <f t="shared" si="15"/>
        <v>1034</v>
      </c>
      <c r="R47" s="32">
        <f t="shared" si="15"/>
        <v>1647</v>
      </c>
    </row>
    <row r="49" spans="1:1" x14ac:dyDescent="0.2">
      <c r="A49" s="174">
        <v>5.0000000000000001E-3</v>
      </c>
    </row>
  </sheetData>
  <phoneticPr fontId="2" type="noConversion"/>
  <pageMargins left="0.7" right="0.7" top="0.75" bottom="0.75" header="0.3" footer="0.3"/>
  <pageSetup paperSize="9"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n 1 m W O 9 B x q a l A A A A 9 g A A A B I A H A B D b 2 5 m a W c v U G F j a 2 F n Z S 5 4 b W w g o h g A K K A U A A A A A A A A A A A A A A A A A A A A A A A A A A A A h Y 8 x D o I w G I W v Q r r T l m o M I a U M u i m J i Y l x b U q F R v g x t F j u 5 u C R v I I Y R d 0 c 3 / e + 4 b 3 7 9 c a z o a m D i + 6 s a S F F E a Y o 0 K D a w k C Z o t 4 d w x h l g m + l O s l S B 6 M M N h l s k a L K u X N C i P c e + x l u u 5 I w S i N y y D c 7 V e l G o o 9 s / s u h A e s k K I 0 E 3 7 / G C I Y j N s c L F m P K y Q R 5 b u A r s H H v s / 2 B f N n X r u + 0 0 B C u 1 p x M k Z P 3 B / E A U E s D B B Q A A g A I A I Z 9 Z 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f W Z Y K I p H u A 4 A A A A R A A A A E w A c A E Z v c m 1 1 b G F z L 1 N l Y 3 R p b 2 4 x L m 0 g o h g A K K A U A A A A A A A A A A A A A A A A A A A A A A A A A A A A K 0 5 N L s n M z 1 M I h t C G 1 g B Q S w E C L Q A U A A I A C A C G f W Z Y 7 0 H G p q U A A A D 2 A A A A E g A A A A A A A A A A A A A A A A A A A A A A Q 2 9 u Z m l n L 1 B h Y 2 t h Z 2 U u e G 1 s U E s B A i 0 A F A A C A A g A h n 1 m W A / K 6 a u k A A A A 6 Q A A A B M A A A A A A A A A A A A A A A A A 8 Q A A A F t D b 2 5 0 Z W 5 0 X 1 R 5 c G V z X S 5 4 b W x Q S w E C L Q A U A A I A C A C G f W Z 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A 4 o V U l Q a 0 S Z + N S 5 c 2 4 + M g A A A A A C A A A A A A A D Z g A A w A A A A B A A A A C m f 1 D 6 G 4 f y B 1 A W i A I o e 5 H g A A A A A A S A A A C g A A A A E A A A A H E U n F 6 l u X 4 p r i e U k x a y M S p Q A A A A z / g V M n m + n s i E 4 + 3 a v 1 x G o a l v N l H 9 Y H 2 R n P Y 6 A 0 4 9 V B W V / f o M 1 s N g Q l p z b B 5 M h 7 p z f e F M i e C w B + 1 + L b K o b T Q i 9 v 2 x w H / 6 5 V k U q 6 3 O 8 + F L v A c U A A A A Y G D r I r a M 6 t e C L W f v V / 0 s 5 V X J Q 1 Q = < / D a t a M a s h u p > 
</file>

<file path=customXml/itemProps1.xml><?xml version="1.0" encoding="utf-8"?>
<ds:datastoreItem xmlns:ds="http://schemas.openxmlformats.org/officeDocument/2006/customXml" ds:itemID="{50378F06-0C88-4B23-9006-712DC4A83F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RIBBERØR</vt:lpstr>
      <vt:lpstr>GLATRØR</vt:lpstr>
      <vt:lpstr>SKYLINE</vt:lpstr>
      <vt:lpstr>SKYLINE PLINT</vt:lpstr>
      <vt:lpstr>L-LINE</vt:lpstr>
      <vt:lpstr>PROLINE</vt:lpstr>
      <vt:lpstr>KONVEKTOR_RADIATOR</vt:lpstr>
      <vt:lpstr>Data ALL</vt:lpstr>
      <vt:lpstr>KONRAD_DATA</vt:lpstr>
      <vt:lpstr>Dropdown</vt:lpstr>
      <vt:lpstr>SPROG</vt:lpstr>
      <vt:lpstr>IKONER</vt:lpstr>
      <vt:lpstr>Depth</vt:lpstr>
      <vt:lpstr>Højde</vt:lpstr>
      <vt:lpstr>KONRAD_TYPE</vt:lpstr>
      <vt:lpstr>KONRAD_YDELSER</vt:lpstr>
      <vt:lpstr>KONVEKTOR_RADIATOR!Print_Area</vt:lpstr>
      <vt:lpstr>SPROG</vt:lpstr>
      <vt:lpstr>WATTBTU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Meinertz</dc:creator>
  <cp:lastModifiedBy>Philip Meinertz</cp:lastModifiedBy>
  <cp:lastPrinted>2024-02-29T06:19:17Z</cp:lastPrinted>
  <dcterms:created xsi:type="dcterms:W3CDTF">2017-01-25T14:38:02Z</dcterms:created>
  <dcterms:modified xsi:type="dcterms:W3CDTF">2024-04-21T12:23:41Z</dcterms:modified>
</cp:coreProperties>
</file>